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InstResearch\10-yr Cf Reports\2025-26 10-yr Cf Metrics\"/>
    </mc:Choice>
  </mc:AlternateContent>
  <xr:revisionPtr revIDLastSave="0" documentId="13_ncr:1_{6ECEE803-E943-46A3-91FA-DDFCF853FA5B}" xr6:coauthVersionLast="47" xr6:coauthVersionMax="47" xr10:uidLastSave="{00000000-0000-0000-0000-000000000000}"/>
  <bookViews>
    <workbookView xWindow="12630" yWindow="1350" windowWidth="16170" windowHeight="12720" activeTab="1" xr2:uid="{00000000-000D-0000-FFFF-FFFF00000000}"/>
  </bookViews>
  <sheets>
    <sheet name="UG CrHrs" sheetId="5" r:id="rId1"/>
    <sheet name="Grad CrHr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8" i="5" l="1"/>
  <c r="P58" i="5" s="1"/>
  <c r="L15" i="5"/>
  <c r="N15" i="5" s="1"/>
  <c r="L60" i="4"/>
  <c r="L61" i="4" s="1"/>
  <c r="L69" i="4" s="1"/>
  <c r="P52" i="4"/>
  <c r="O52" i="4"/>
  <c r="N52" i="4"/>
  <c r="M52" i="4"/>
  <c r="M56" i="5"/>
  <c r="N56" i="5"/>
  <c r="O56" i="5"/>
  <c r="P56" i="5"/>
  <c r="M57" i="5"/>
  <c r="N57" i="5"/>
  <c r="O57" i="5"/>
  <c r="P57" i="5"/>
  <c r="L106" i="4"/>
  <c r="L105" i="4"/>
  <c r="L104" i="4"/>
  <c r="P88" i="4"/>
  <c r="P89" i="4"/>
  <c r="P90" i="4"/>
  <c r="P91" i="4"/>
  <c r="P92" i="4"/>
  <c r="P93" i="4"/>
  <c r="P94" i="4"/>
  <c r="P95" i="4"/>
  <c r="P96" i="4"/>
  <c r="P97" i="4"/>
  <c r="P87" i="4"/>
  <c r="O88" i="4"/>
  <c r="O89" i="4"/>
  <c r="O90" i="4"/>
  <c r="O91" i="4"/>
  <c r="O92" i="4"/>
  <c r="O93" i="4"/>
  <c r="O94" i="4"/>
  <c r="O95" i="4"/>
  <c r="O96" i="4"/>
  <c r="O97" i="4"/>
  <c r="O87" i="4"/>
  <c r="N88" i="4"/>
  <c r="N89" i="4"/>
  <c r="N90" i="4"/>
  <c r="N91" i="4"/>
  <c r="N92" i="4"/>
  <c r="N93" i="4"/>
  <c r="N94" i="4"/>
  <c r="N95" i="4"/>
  <c r="N96" i="4"/>
  <c r="N97" i="4"/>
  <c r="N87" i="4"/>
  <c r="M88" i="4"/>
  <c r="M89" i="4"/>
  <c r="M90" i="4"/>
  <c r="M91" i="4"/>
  <c r="M92" i="4"/>
  <c r="M93" i="4"/>
  <c r="M94" i="4"/>
  <c r="M95" i="4"/>
  <c r="M96" i="4"/>
  <c r="M97" i="4"/>
  <c r="M87" i="4"/>
  <c r="L98" i="4"/>
  <c r="O82" i="4"/>
  <c r="N82" i="4"/>
  <c r="M82" i="4"/>
  <c r="L83" i="4"/>
  <c r="P74" i="4"/>
  <c r="O74" i="4"/>
  <c r="N74" i="4"/>
  <c r="M74" i="4"/>
  <c r="L76" i="4"/>
  <c r="O60" i="4"/>
  <c r="N60" i="4"/>
  <c r="N55" i="4"/>
  <c r="P42" i="4"/>
  <c r="P43" i="4"/>
  <c r="P44" i="4"/>
  <c r="P45" i="4"/>
  <c r="P46" i="4"/>
  <c r="P47" i="4"/>
  <c r="P48" i="4"/>
  <c r="P49" i="4"/>
  <c r="P50" i="4"/>
  <c r="P51" i="4"/>
  <c r="P53" i="4"/>
  <c r="P54" i="4"/>
  <c r="P55" i="4"/>
  <c r="P41" i="4"/>
  <c r="O42" i="4"/>
  <c r="O43" i="4"/>
  <c r="O44" i="4"/>
  <c r="O45" i="4"/>
  <c r="O46" i="4"/>
  <c r="O47" i="4"/>
  <c r="O48" i="4"/>
  <c r="O49" i="4"/>
  <c r="O50" i="4"/>
  <c r="O51" i="4"/>
  <c r="O53" i="4"/>
  <c r="O54" i="4"/>
  <c r="O55" i="4"/>
  <c r="O41" i="4"/>
  <c r="N42" i="4"/>
  <c r="N43" i="4"/>
  <c r="N44" i="4"/>
  <c r="N45" i="4"/>
  <c r="N46" i="4"/>
  <c r="N47" i="4"/>
  <c r="N48" i="4"/>
  <c r="N49" i="4"/>
  <c r="N50" i="4"/>
  <c r="N51" i="4"/>
  <c r="N53" i="4"/>
  <c r="N54" i="4"/>
  <c r="N41" i="4"/>
  <c r="M42" i="4"/>
  <c r="M43" i="4"/>
  <c r="M44" i="4"/>
  <c r="M45" i="4"/>
  <c r="M46" i="4"/>
  <c r="M47" i="4"/>
  <c r="M48" i="4"/>
  <c r="M49" i="4"/>
  <c r="M50" i="4"/>
  <c r="M51" i="4"/>
  <c r="M53" i="4"/>
  <c r="M54" i="4"/>
  <c r="M55" i="4"/>
  <c r="M41" i="4"/>
  <c r="L56" i="4"/>
  <c r="L68" i="4" s="1"/>
  <c r="L38" i="4"/>
  <c r="L67" i="4" s="1"/>
  <c r="P26" i="4"/>
  <c r="P27" i="4"/>
  <c r="P28" i="4"/>
  <c r="P29" i="4"/>
  <c r="P30" i="4"/>
  <c r="P31" i="4"/>
  <c r="P32" i="4"/>
  <c r="P33" i="4"/>
  <c r="P34" i="4"/>
  <c r="P35" i="4"/>
  <c r="P36" i="4"/>
  <c r="P37" i="4"/>
  <c r="P25" i="4"/>
  <c r="O26" i="4"/>
  <c r="O27" i="4"/>
  <c r="O28" i="4"/>
  <c r="O29" i="4"/>
  <c r="O30" i="4"/>
  <c r="O31" i="4"/>
  <c r="O32" i="4"/>
  <c r="O33" i="4"/>
  <c r="O34" i="4"/>
  <c r="O35" i="4"/>
  <c r="O36" i="4"/>
  <c r="O37" i="4"/>
  <c r="O25" i="4"/>
  <c r="N26" i="4"/>
  <c r="N27" i="4"/>
  <c r="N28" i="4"/>
  <c r="N29" i="4"/>
  <c r="N30" i="4"/>
  <c r="N31" i="4"/>
  <c r="N32" i="4"/>
  <c r="N33" i="4"/>
  <c r="N34" i="4"/>
  <c r="N35" i="4"/>
  <c r="N36" i="4"/>
  <c r="N37" i="4"/>
  <c r="N25" i="4"/>
  <c r="M26" i="4"/>
  <c r="M27" i="4"/>
  <c r="M28" i="4"/>
  <c r="M29" i="4"/>
  <c r="M30" i="4"/>
  <c r="M31" i="4"/>
  <c r="M32" i="4"/>
  <c r="M33" i="4"/>
  <c r="M34" i="4"/>
  <c r="M35" i="4"/>
  <c r="M36" i="4"/>
  <c r="M37" i="4"/>
  <c r="M25" i="4"/>
  <c r="P4" i="4"/>
  <c r="P5" i="4"/>
  <c r="P6" i="4"/>
  <c r="P7" i="4"/>
  <c r="P8" i="4"/>
  <c r="P9" i="4"/>
  <c r="P10" i="4"/>
  <c r="P11" i="4"/>
  <c r="P12" i="4"/>
  <c r="P13" i="4"/>
  <c r="P14" i="4"/>
  <c r="P15" i="4"/>
  <c r="P16" i="4"/>
  <c r="P17" i="4"/>
  <c r="P18" i="4"/>
  <c r="P19" i="4"/>
  <c r="P20" i="4"/>
  <c r="P3" i="4"/>
  <c r="O4" i="4"/>
  <c r="O5" i="4"/>
  <c r="O6" i="4"/>
  <c r="O7" i="4"/>
  <c r="O8" i="4"/>
  <c r="O9" i="4"/>
  <c r="O10" i="4"/>
  <c r="O11" i="4"/>
  <c r="O12" i="4"/>
  <c r="O13" i="4"/>
  <c r="O14" i="4"/>
  <c r="O15" i="4"/>
  <c r="O16" i="4"/>
  <c r="O17" i="4"/>
  <c r="O18" i="4"/>
  <c r="O19" i="4"/>
  <c r="O3" i="4"/>
  <c r="N4" i="4"/>
  <c r="N5" i="4"/>
  <c r="N6" i="4"/>
  <c r="N7" i="4"/>
  <c r="N8" i="4"/>
  <c r="N9" i="4"/>
  <c r="N10" i="4"/>
  <c r="N11" i="4"/>
  <c r="N12" i="4"/>
  <c r="N13" i="4"/>
  <c r="N14" i="4"/>
  <c r="N15" i="4"/>
  <c r="N16" i="4"/>
  <c r="N17" i="4"/>
  <c r="N18" i="4"/>
  <c r="N19" i="4"/>
  <c r="N20" i="4"/>
  <c r="N3" i="4"/>
  <c r="M4" i="4"/>
  <c r="M5" i="4"/>
  <c r="M6" i="4"/>
  <c r="M7" i="4"/>
  <c r="M8" i="4"/>
  <c r="M9" i="4"/>
  <c r="M10" i="4"/>
  <c r="M11" i="4"/>
  <c r="M12" i="4"/>
  <c r="M13" i="4"/>
  <c r="M14" i="4"/>
  <c r="M15" i="4"/>
  <c r="M16" i="4"/>
  <c r="M17" i="4"/>
  <c r="M18" i="4"/>
  <c r="M19" i="4"/>
  <c r="M20" i="4"/>
  <c r="M3" i="4"/>
  <c r="L21" i="4"/>
  <c r="L66" i="4" s="1"/>
  <c r="L108" i="5"/>
  <c r="L103" i="5"/>
  <c r="L110" i="5" s="1"/>
  <c r="P93" i="5"/>
  <c r="P94" i="5"/>
  <c r="P95" i="5"/>
  <c r="P96" i="5"/>
  <c r="P97" i="5"/>
  <c r="P98" i="5"/>
  <c r="P99" i="5"/>
  <c r="P100" i="5"/>
  <c r="P101" i="5"/>
  <c r="P102" i="5"/>
  <c r="O93" i="5"/>
  <c r="O94" i="5"/>
  <c r="O95" i="5"/>
  <c r="O96" i="5"/>
  <c r="O97" i="5"/>
  <c r="O98" i="5"/>
  <c r="O99" i="5"/>
  <c r="O100" i="5"/>
  <c r="O101" i="5"/>
  <c r="O102" i="5"/>
  <c r="N93" i="5"/>
  <c r="N94" i="5"/>
  <c r="N95" i="5"/>
  <c r="N96" i="5"/>
  <c r="N97" i="5"/>
  <c r="N98" i="5"/>
  <c r="N99" i="5"/>
  <c r="N100" i="5"/>
  <c r="N101" i="5"/>
  <c r="N102" i="5"/>
  <c r="M93" i="5"/>
  <c r="M94" i="5"/>
  <c r="M95" i="5"/>
  <c r="M96" i="5"/>
  <c r="M97" i="5"/>
  <c r="M98" i="5"/>
  <c r="M99" i="5"/>
  <c r="M100" i="5"/>
  <c r="M101" i="5"/>
  <c r="M102" i="5"/>
  <c r="P92" i="5"/>
  <c r="O92" i="5"/>
  <c r="N92" i="5"/>
  <c r="M92" i="5"/>
  <c r="O87" i="5"/>
  <c r="N87" i="5"/>
  <c r="M87" i="5"/>
  <c r="L88" i="5"/>
  <c r="L109" i="5" s="1"/>
  <c r="P64" i="5"/>
  <c r="P63" i="5"/>
  <c r="O64" i="5"/>
  <c r="O63" i="5"/>
  <c r="N64" i="5"/>
  <c r="N63" i="5"/>
  <c r="M64" i="5"/>
  <c r="M63" i="5"/>
  <c r="L65" i="5"/>
  <c r="M42" i="5"/>
  <c r="M43" i="5"/>
  <c r="M44" i="5"/>
  <c r="M45" i="5"/>
  <c r="M46" i="5"/>
  <c r="M47" i="5"/>
  <c r="M48" i="5"/>
  <c r="M49" i="5"/>
  <c r="M50" i="5"/>
  <c r="M51" i="5"/>
  <c r="M52" i="5"/>
  <c r="M53" i="5"/>
  <c r="M54" i="5"/>
  <c r="M55" i="5"/>
  <c r="M58" i="5"/>
  <c r="M41" i="5"/>
  <c r="N42" i="5"/>
  <c r="N43" i="5"/>
  <c r="N44" i="5"/>
  <c r="N45" i="5"/>
  <c r="N46" i="5"/>
  <c r="N47" i="5"/>
  <c r="N48" i="5"/>
  <c r="N49" i="5"/>
  <c r="N50" i="5"/>
  <c r="N51" i="5"/>
  <c r="N52" i="5"/>
  <c r="N53" i="5"/>
  <c r="N54" i="5"/>
  <c r="N55" i="5"/>
  <c r="N58" i="5"/>
  <c r="N41" i="5"/>
  <c r="O42" i="5"/>
  <c r="O43" i="5"/>
  <c r="O44" i="5"/>
  <c r="O45" i="5"/>
  <c r="O46" i="5"/>
  <c r="O47" i="5"/>
  <c r="O48" i="5"/>
  <c r="O49" i="5"/>
  <c r="O50" i="5"/>
  <c r="O51" i="5"/>
  <c r="O52" i="5"/>
  <c r="O53" i="5"/>
  <c r="O54" i="5"/>
  <c r="O55" i="5"/>
  <c r="O58" i="5"/>
  <c r="O41" i="5"/>
  <c r="P42" i="5"/>
  <c r="P43" i="5"/>
  <c r="P44" i="5"/>
  <c r="P45" i="5"/>
  <c r="P46" i="5"/>
  <c r="P47" i="5"/>
  <c r="P48" i="5"/>
  <c r="P49" i="5"/>
  <c r="P50" i="5"/>
  <c r="P51" i="5"/>
  <c r="P52" i="5"/>
  <c r="P53" i="5"/>
  <c r="P54" i="5"/>
  <c r="P55" i="5"/>
  <c r="P41" i="5"/>
  <c r="L38" i="5"/>
  <c r="L71" i="5" s="1"/>
  <c r="P26" i="5"/>
  <c r="P27" i="5"/>
  <c r="P28" i="5"/>
  <c r="P29" i="5"/>
  <c r="P30" i="5"/>
  <c r="P31" i="5"/>
  <c r="P32" i="5"/>
  <c r="P33" i="5"/>
  <c r="P34" i="5"/>
  <c r="P35" i="5"/>
  <c r="P36" i="5"/>
  <c r="P37" i="5"/>
  <c r="P25" i="5"/>
  <c r="O26" i="5"/>
  <c r="O27" i="5"/>
  <c r="O28" i="5"/>
  <c r="O29" i="5"/>
  <c r="O30" i="5"/>
  <c r="O31" i="5"/>
  <c r="O32" i="5"/>
  <c r="O33" i="5"/>
  <c r="O34" i="5"/>
  <c r="O35" i="5"/>
  <c r="O36" i="5"/>
  <c r="O37" i="5"/>
  <c r="O25" i="5"/>
  <c r="N26" i="5"/>
  <c r="N27" i="5"/>
  <c r="N28" i="5"/>
  <c r="N29" i="5"/>
  <c r="N30" i="5"/>
  <c r="N31" i="5"/>
  <c r="N32" i="5"/>
  <c r="N33" i="5"/>
  <c r="N34" i="5"/>
  <c r="N35" i="5"/>
  <c r="N36" i="5"/>
  <c r="N37" i="5"/>
  <c r="N25" i="5"/>
  <c r="M26" i="5"/>
  <c r="M27" i="5"/>
  <c r="M28" i="5"/>
  <c r="M29" i="5"/>
  <c r="M30" i="5"/>
  <c r="M31" i="5"/>
  <c r="M32" i="5"/>
  <c r="M33" i="5"/>
  <c r="M34" i="5"/>
  <c r="M35" i="5"/>
  <c r="M36" i="5"/>
  <c r="M37" i="5"/>
  <c r="M25" i="5"/>
  <c r="O4" i="5"/>
  <c r="O5" i="5"/>
  <c r="O6" i="5"/>
  <c r="O7" i="5"/>
  <c r="O8" i="5"/>
  <c r="O9" i="5"/>
  <c r="O10" i="5"/>
  <c r="O11" i="5"/>
  <c r="O12" i="5"/>
  <c r="O13" i="5"/>
  <c r="O14" i="5"/>
  <c r="O16" i="5"/>
  <c r="O17" i="5"/>
  <c r="O18" i="5"/>
  <c r="O19" i="5"/>
  <c r="O20" i="5"/>
  <c r="O3" i="5"/>
  <c r="N4" i="5"/>
  <c r="N5" i="5"/>
  <c r="N6" i="5"/>
  <c r="N7" i="5"/>
  <c r="N8" i="5"/>
  <c r="N9" i="5"/>
  <c r="N10" i="5"/>
  <c r="N11" i="5"/>
  <c r="N12" i="5"/>
  <c r="N13" i="5"/>
  <c r="N14" i="5"/>
  <c r="N16" i="5"/>
  <c r="N17" i="5"/>
  <c r="N18" i="5"/>
  <c r="N19" i="5"/>
  <c r="N20" i="5"/>
  <c r="N3" i="5"/>
  <c r="M4" i="5"/>
  <c r="M5" i="5"/>
  <c r="M6" i="5"/>
  <c r="M7" i="5"/>
  <c r="M8" i="5"/>
  <c r="M9" i="5"/>
  <c r="M10" i="5"/>
  <c r="M11" i="5"/>
  <c r="M12" i="5"/>
  <c r="M13" i="5"/>
  <c r="M14" i="5"/>
  <c r="M16" i="5"/>
  <c r="M17" i="5"/>
  <c r="M18" i="5"/>
  <c r="M19" i="5"/>
  <c r="M20" i="5"/>
  <c r="M3" i="5"/>
  <c r="P6" i="5"/>
  <c r="P7" i="5"/>
  <c r="P8" i="5"/>
  <c r="P9" i="5"/>
  <c r="P10" i="5"/>
  <c r="P11" i="5"/>
  <c r="P12" i="5"/>
  <c r="P13" i="5"/>
  <c r="P14" i="5"/>
  <c r="P16" i="5"/>
  <c r="P17" i="5"/>
  <c r="P18" i="5"/>
  <c r="P19" i="5"/>
  <c r="P20" i="5"/>
  <c r="P3" i="5"/>
  <c r="P4" i="5"/>
  <c r="P5" i="5"/>
  <c r="K103" i="5"/>
  <c r="K110" i="5" s="1"/>
  <c r="J103" i="5"/>
  <c r="J110" i="5" s="1"/>
  <c r="I103" i="5"/>
  <c r="I110" i="5" s="1"/>
  <c r="H103" i="5"/>
  <c r="H110" i="5" s="1"/>
  <c r="G103" i="5"/>
  <c r="G110" i="5" s="1"/>
  <c r="F103" i="5"/>
  <c r="F110" i="5" s="1"/>
  <c r="E103" i="5"/>
  <c r="E110" i="5" s="1"/>
  <c r="D103" i="5"/>
  <c r="D110" i="5" s="1"/>
  <c r="C103" i="5"/>
  <c r="C110" i="5" s="1"/>
  <c r="B103" i="5"/>
  <c r="B110" i="5" s="1"/>
  <c r="K88" i="5"/>
  <c r="K109" i="5" s="1"/>
  <c r="J88" i="5"/>
  <c r="J109" i="5" s="1"/>
  <c r="I88" i="5"/>
  <c r="I109" i="5" s="1"/>
  <c r="H88" i="5"/>
  <c r="H109" i="5" s="1"/>
  <c r="G88" i="5"/>
  <c r="G109" i="5" s="1"/>
  <c r="F88" i="5"/>
  <c r="F109" i="5" s="1"/>
  <c r="E88" i="5"/>
  <c r="E109" i="5" s="1"/>
  <c r="D88" i="5"/>
  <c r="D109" i="5" s="1"/>
  <c r="C88" i="5"/>
  <c r="C109" i="5" s="1"/>
  <c r="B88" i="5"/>
  <c r="B109" i="5" s="1"/>
  <c r="P87" i="5"/>
  <c r="M86" i="5"/>
  <c r="M85" i="5"/>
  <c r="M81" i="5"/>
  <c r="J108" i="5"/>
  <c r="I108" i="5"/>
  <c r="H108" i="5"/>
  <c r="G108" i="5"/>
  <c r="F108" i="5"/>
  <c r="E108" i="5"/>
  <c r="D108" i="5"/>
  <c r="C108" i="5"/>
  <c r="B108" i="5"/>
  <c r="K65" i="5"/>
  <c r="J65" i="5"/>
  <c r="J73" i="5" s="1"/>
  <c r="I65" i="5"/>
  <c r="I73" i="5" s="1"/>
  <c r="H65" i="5"/>
  <c r="H73" i="5" s="1"/>
  <c r="G65" i="5"/>
  <c r="G73" i="5" s="1"/>
  <c r="F65" i="5"/>
  <c r="F73" i="5" s="1"/>
  <c r="E65" i="5"/>
  <c r="E73" i="5" s="1"/>
  <c r="D65" i="5"/>
  <c r="D73" i="5" s="1"/>
  <c r="C65" i="5"/>
  <c r="C73" i="5" s="1"/>
  <c r="B65" i="5"/>
  <c r="B73" i="5" s="1"/>
  <c r="K59" i="5"/>
  <c r="J59" i="5"/>
  <c r="J72" i="5" s="1"/>
  <c r="I59" i="5"/>
  <c r="I72" i="5" s="1"/>
  <c r="H59" i="5"/>
  <c r="H72" i="5" s="1"/>
  <c r="G59" i="5"/>
  <c r="G72" i="5" s="1"/>
  <c r="F59" i="5"/>
  <c r="F72" i="5" s="1"/>
  <c r="E59" i="5"/>
  <c r="E72" i="5" s="1"/>
  <c r="D59" i="5"/>
  <c r="D72" i="5" s="1"/>
  <c r="C59" i="5"/>
  <c r="C72" i="5" s="1"/>
  <c r="B59" i="5"/>
  <c r="B72" i="5" s="1"/>
  <c r="K38" i="5"/>
  <c r="K71" i="5" s="1"/>
  <c r="J38" i="5"/>
  <c r="J71" i="5" s="1"/>
  <c r="I38" i="5"/>
  <c r="I71" i="5" s="1"/>
  <c r="H38" i="5"/>
  <c r="H71" i="5" s="1"/>
  <c r="G38" i="5"/>
  <c r="G71" i="5" s="1"/>
  <c r="F38" i="5"/>
  <c r="F71" i="5" s="1"/>
  <c r="E38" i="5"/>
  <c r="E71" i="5" s="1"/>
  <c r="D38" i="5"/>
  <c r="D71" i="5" s="1"/>
  <c r="C38" i="5"/>
  <c r="C71" i="5" s="1"/>
  <c r="B38" i="5"/>
  <c r="B71" i="5" s="1"/>
  <c r="K21" i="5"/>
  <c r="J21" i="5"/>
  <c r="J70" i="5" s="1"/>
  <c r="I21" i="5"/>
  <c r="I70" i="5" s="1"/>
  <c r="H21" i="5"/>
  <c r="H70" i="5" s="1"/>
  <c r="G21" i="5"/>
  <c r="G70" i="5" s="1"/>
  <c r="F21" i="5"/>
  <c r="F70" i="5" s="1"/>
  <c r="E21" i="5"/>
  <c r="E70" i="5" s="1"/>
  <c r="D21" i="5"/>
  <c r="D70" i="5" s="1"/>
  <c r="C21" i="5"/>
  <c r="C70" i="5" s="1"/>
  <c r="B21" i="5"/>
  <c r="B70" i="5" s="1"/>
  <c r="L59" i="5" l="1"/>
  <c r="L72" i="5" s="1"/>
  <c r="O15" i="5"/>
  <c r="M15" i="5"/>
  <c r="P15" i="5"/>
  <c r="L21" i="5"/>
  <c r="N105" i="4"/>
  <c r="O105" i="4"/>
  <c r="M109" i="5"/>
  <c r="N110" i="5"/>
  <c r="O108" i="5"/>
  <c r="M110" i="5"/>
  <c r="N109" i="5"/>
  <c r="O110" i="5"/>
  <c r="P110" i="5"/>
  <c r="P109" i="5"/>
  <c r="P108" i="5"/>
  <c r="O109" i="5"/>
  <c r="N108" i="5"/>
  <c r="L70" i="4"/>
  <c r="L103" i="4" s="1"/>
  <c r="P21" i="5"/>
  <c r="O103" i="5"/>
  <c r="N103" i="5"/>
  <c r="M103" i="5"/>
  <c r="P103" i="5"/>
  <c r="O88" i="5"/>
  <c r="M88" i="5"/>
  <c r="N88" i="5"/>
  <c r="P72" i="5"/>
  <c r="P71" i="5"/>
  <c r="O81" i="5"/>
  <c r="N81" i="5"/>
  <c r="P81" i="5"/>
  <c r="M65" i="5"/>
  <c r="N65" i="5"/>
  <c r="O65" i="5"/>
  <c r="L70" i="5"/>
  <c r="L73" i="5"/>
  <c r="P73" i="5" s="1"/>
  <c r="M71" i="5"/>
  <c r="P65" i="5"/>
  <c r="N38" i="5"/>
  <c r="O59" i="5"/>
  <c r="M59" i="5"/>
  <c r="N59" i="5"/>
  <c r="P38" i="5"/>
  <c r="M38" i="5"/>
  <c r="O38" i="5"/>
  <c r="N21" i="5"/>
  <c r="O21" i="5"/>
  <c r="M21" i="5"/>
  <c r="K108" i="5"/>
  <c r="M108" i="5" s="1"/>
  <c r="K70" i="5"/>
  <c r="E74" i="5"/>
  <c r="E107" i="5" s="1"/>
  <c r="E111" i="5" s="1"/>
  <c r="F74" i="5"/>
  <c r="F107" i="5" s="1"/>
  <c r="F111" i="5" s="1"/>
  <c r="G74" i="5"/>
  <c r="G107" i="5" s="1"/>
  <c r="G111" i="5" s="1"/>
  <c r="H74" i="5"/>
  <c r="H107" i="5" s="1"/>
  <c r="H111" i="5" s="1"/>
  <c r="B74" i="5"/>
  <c r="B107" i="5" s="1"/>
  <c r="B111" i="5" s="1"/>
  <c r="C74" i="5"/>
  <c r="C107" i="5" s="1"/>
  <c r="C111" i="5" s="1"/>
  <c r="D74" i="5"/>
  <c r="D107" i="5" s="1"/>
  <c r="D111" i="5" s="1"/>
  <c r="I74" i="5"/>
  <c r="I107" i="5" s="1"/>
  <c r="I111" i="5" s="1"/>
  <c r="J74" i="5"/>
  <c r="J107" i="5" s="1"/>
  <c r="J111" i="5" s="1"/>
  <c r="N71" i="5"/>
  <c r="O71" i="5"/>
  <c r="K73" i="5"/>
  <c r="P88" i="5"/>
  <c r="K72" i="5"/>
  <c r="M72" i="5" s="1"/>
  <c r="J98" i="4"/>
  <c r="J106" i="4" s="1"/>
  <c r="I98" i="4"/>
  <c r="I106" i="4" s="1"/>
  <c r="N106" i="4" s="1"/>
  <c r="H98" i="4"/>
  <c r="H106" i="4" s="1"/>
  <c r="G98" i="4"/>
  <c r="G106" i="4" s="1"/>
  <c r="O106" i="4" s="1"/>
  <c r="F98" i="4"/>
  <c r="F106" i="4" s="1"/>
  <c r="E98" i="4"/>
  <c r="E106" i="4" s="1"/>
  <c r="D98" i="4"/>
  <c r="D106" i="4" s="1"/>
  <c r="C98" i="4"/>
  <c r="C106" i="4" s="1"/>
  <c r="B98" i="4"/>
  <c r="B106" i="4" s="1"/>
  <c r="P106" i="4" s="1"/>
  <c r="J83" i="4"/>
  <c r="J105" i="4" s="1"/>
  <c r="I83" i="4"/>
  <c r="I105" i="4" s="1"/>
  <c r="H83" i="4"/>
  <c r="H105" i="4" s="1"/>
  <c r="G83" i="4"/>
  <c r="G105" i="4" s="1"/>
  <c r="F83" i="4"/>
  <c r="F105" i="4" s="1"/>
  <c r="E83" i="4"/>
  <c r="E105" i="4" s="1"/>
  <c r="D83" i="4"/>
  <c r="D105" i="4" s="1"/>
  <c r="C83" i="4"/>
  <c r="C105" i="4" s="1"/>
  <c r="B83" i="4"/>
  <c r="J76" i="4"/>
  <c r="J104" i="4" s="1"/>
  <c r="I76" i="4"/>
  <c r="I104" i="4" s="1"/>
  <c r="N104" i="4" s="1"/>
  <c r="H76" i="4"/>
  <c r="H104" i="4" s="1"/>
  <c r="G76" i="4"/>
  <c r="G104" i="4" s="1"/>
  <c r="O104" i="4" s="1"/>
  <c r="F76" i="4"/>
  <c r="F104" i="4" s="1"/>
  <c r="E76" i="4"/>
  <c r="E104" i="4" s="1"/>
  <c r="D76" i="4"/>
  <c r="D104" i="4" s="1"/>
  <c r="C76" i="4"/>
  <c r="C104" i="4" s="1"/>
  <c r="B76" i="4"/>
  <c r="B104" i="4" s="1"/>
  <c r="P104" i="4" s="1"/>
  <c r="J61" i="4"/>
  <c r="J69" i="4" s="1"/>
  <c r="I61" i="4"/>
  <c r="I69" i="4" s="1"/>
  <c r="N69" i="4" s="1"/>
  <c r="G61" i="4"/>
  <c r="G69" i="4" s="1"/>
  <c r="O69" i="4" s="1"/>
  <c r="P69" i="4"/>
  <c r="J56" i="4"/>
  <c r="J68" i="4" s="1"/>
  <c r="I56" i="4"/>
  <c r="I68" i="4" s="1"/>
  <c r="N68" i="4" s="1"/>
  <c r="H56" i="4"/>
  <c r="H68" i="4" s="1"/>
  <c r="G56" i="4"/>
  <c r="G68" i="4" s="1"/>
  <c r="O68" i="4" s="1"/>
  <c r="F56" i="4"/>
  <c r="F68" i="4" s="1"/>
  <c r="E56" i="4"/>
  <c r="E68" i="4" s="1"/>
  <c r="D56" i="4"/>
  <c r="D68" i="4" s="1"/>
  <c r="C56" i="4"/>
  <c r="C68" i="4" s="1"/>
  <c r="B56" i="4"/>
  <c r="B68" i="4" s="1"/>
  <c r="P68" i="4" s="1"/>
  <c r="J38" i="4"/>
  <c r="J67" i="4" s="1"/>
  <c r="I38" i="4"/>
  <c r="I67" i="4" s="1"/>
  <c r="N67" i="4" s="1"/>
  <c r="H38" i="4"/>
  <c r="H67" i="4" s="1"/>
  <c r="G38" i="4"/>
  <c r="G67" i="4" s="1"/>
  <c r="O67" i="4" s="1"/>
  <c r="F38" i="4"/>
  <c r="F67" i="4" s="1"/>
  <c r="E38" i="4"/>
  <c r="E67" i="4" s="1"/>
  <c r="D38" i="4"/>
  <c r="D67" i="4" s="1"/>
  <c r="C38" i="4"/>
  <c r="C67" i="4" s="1"/>
  <c r="B38" i="4"/>
  <c r="B67" i="4" s="1"/>
  <c r="P67" i="4" s="1"/>
  <c r="J21" i="4"/>
  <c r="J66" i="4" s="1"/>
  <c r="I21" i="4"/>
  <c r="I66" i="4" s="1"/>
  <c r="N66" i="4" s="1"/>
  <c r="H21" i="4"/>
  <c r="H66" i="4" s="1"/>
  <c r="G21" i="4"/>
  <c r="G66" i="4" s="1"/>
  <c r="O66" i="4" s="1"/>
  <c r="F21" i="4"/>
  <c r="F66" i="4" s="1"/>
  <c r="E21" i="4"/>
  <c r="E66" i="4" s="1"/>
  <c r="D21" i="4"/>
  <c r="D66" i="4" s="1"/>
  <c r="C21" i="4"/>
  <c r="C66" i="4" s="1"/>
  <c r="B21" i="4"/>
  <c r="B66" i="4" s="1"/>
  <c r="P66" i="4" s="1"/>
  <c r="P59" i="5" l="1"/>
  <c r="L107" i="4"/>
  <c r="P70" i="5"/>
  <c r="L74" i="5"/>
  <c r="L107" i="5" s="1"/>
  <c r="L111" i="5" s="1"/>
  <c r="O111" i="5" s="1"/>
  <c r="N98" i="4"/>
  <c r="O98" i="4"/>
  <c r="P98" i="4"/>
  <c r="B105" i="4"/>
  <c r="P105" i="4" s="1"/>
  <c r="P83" i="4"/>
  <c r="N83" i="4"/>
  <c r="O83" i="4"/>
  <c r="O76" i="4"/>
  <c r="N76" i="4"/>
  <c r="P76" i="4"/>
  <c r="N61" i="4"/>
  <c r="O61" i="4"/>
  <c r="O56" i="4"/>
  <c r="N56" i="4"/>
  <c r="P56" i="4"/>
  <c r="N38" i="4"/>
  <c r="P38" i="4"/>
  <c r="O38" i="4"/>
  <c r="P21" i="4"/>
  <c r="M73" i="5"/>
  <c r="M70" i="5"/>
  <c r="N70" i="5"/>
  <c r="O70" i="5"/>
  <c r="N72" i="5"/>
  <c r="O72" i="5"/>
  <c r="K74" i="5"/>
  <c r="O73" i="5"/>
  <c r="N73" i="5"/>
  <c r="E70" i="4"/>
  <c r="E103" i="4" s="1"/>
  <c r="E107" i="4" s="1"/>
  <c r="I70" i="4"/>
  <c r="I103" i="4" s="1"/>
  <c r="I107" i="4" s="1"/>
  <c r="J70" i="4"/>
  <c r="J103" i="4" s="1"/>
  <c r="J107" i="4" s="1"/>
  <c r="D70" i="4"/>
  <c r="D103" i="4" s="1"/>
  <c r="D107" i="4" s="1"/>
  <c r="B70" i="4"/>
  <c r="B103" i="4" s="1"/>
  <c r="C70" i="4"/>
  <c r="C103" i="4" s="1"/>
  <c r="C107" i="4" s="1"/>
  <c r="F70" i="4"/>
  <c r="F103" i="4" s="1"/>
  <c r="F107" i="4" s="1"/>
  <c r="G70" i="4"/>
  <c r="G103" i="4" s="1"/>
  <c r="G107" i="4" s="1"/>
  <c r="H70" i="4"/>
  <c r="H103" i="4" s="1"/>
  <c r="H107" i="4" s="1"/>
  <c r="K38" i="4"/>
  <c r="M38" i="4" s="1"/>
  <c r="K56" i="4"/>
  <c r="M56" i="4" s="1"/>
  <c r="K21" i="4"/>
  <c r="M21" i="4" s="1"/>
  <c r="N107" i="5" l="1"/>
  <c r="N103" i="4"/>
  <c r="O103" i="4"/>
  <c r="O107" i="4"/>
  <c r="N107" i="4"/>
  <c r="O107" i="5"/>
  <c r="M74" i="5"/>
  <c r="P74" i="5"/>
  <c r="N111" i="5"/>
  <c r="P111" i="5"/>
  <c r="P107" i="5"/>
  <c r="B107" i="4"/>
  <c r="P107" i="4" s="1"/>
  <c r="P103" i="4"/>
  <c r="O70" i="4"/>
  <c r="N70" i="4"/>
  <c r="P70" i="4"/>
  <c r="K107" i="5"/>
  <c r="M107" i="5" s="1"/>
  <c r="O74" i="5"/>
  <c r="N74" i="5"/>
  <c r="K111" i="5" l="1"/>
  <c r="M111" i="5" s="1"/>
  <c r="M69" i="4"/>
  <c r="K76" i="4" l="1"/>
  <c r="K104" i="4" l="1"/>
  <c r="M104" i="4" s="1"/>
  <c r="M76" i="4"/>
  <c r="K98" i="4"/>
  <c r="K106" i="4" l="1"/>
  <c r="M106" i="4" s="1"/>
  <c r="M98" i="4"/>
  <c r="K83" i="4"/>
  <c r="K68" i="4"/>
  <c r="M68" i="4" s="1"/>
  <c r="K66" i="4"/>
  <c r="M66" i="4" s="1"/>
  <c r="K105" i="4" l="1"/>
  <c r="M105" i="4" s="1"/>
  <c r="M83" i="4"/>
  <c r="K67" i="4"/>
  <c r="K70" i="4" l="1"/>
  <c r="M67" i="4"/>
  <c r="K103" i="4" l="1"/>
  <c r="M103" i="4" s="1"/>
  <c r="M70" i="4"/>
  <c r="P82" i="4" l="1"/>
  <c r="K107" i="4" l="1"/>
  <c r="M107" i="4" s="1"/>
  <c r="O20" i="4" l="1"/>
  <c r="N21" i="4" l="1"/>
  <c r="O21" i="4"/>
</calcChain>
</file>

<file path=xl/sharedStrings.xml><?xml version="1.0" encoding="utf-8"?>
<sst xmlns="http://schemas.openxmlformats.org/spreadsheetml/2006/main" count="465" uniqueCount="112">
  <si>
    <t>Total</t>
  </si>
  <si>
    <t>REEI</t>
  </si>
  <si>
    <t>LTAM</t>
  </si>
  <si>
    <t>INTL</t>
  </si>
  <si>
    <t>INST</t>
  </si>
  <si>
    <t>EURO</t>
  </si>
  <si>
    <t>EALC</t>
  </si>
  <si>
    <t>CEUS</t>
  </si>
  <si>
    <t>AFRI</t>
  </si>
  <si>
    <r>
      <t xml:space="preserve">10Yr </t>
    </r>
    <r>
      <rPr>
        <b/>
        <sz val="10"/>
        <color theme="1"/>
        <rFont val="Calibri"/>
        <family val="2"/>
      </rPr>
      <t>Δ</t>
    </r>
  </si>
  <si>
    <r>
      <t xml:space="preserve">5Yr </t>
    </r>
    <r>
      <rPr>
        <b/>
        <sz val="10"/>
        <color theme="1"/>
        <rFont val="Calibri"/>
        <family val="2"/>
      </rPr>
      <t>Δ</t>
    </r>
  </si>
  <si>
    <r>
      <t xml:space="preserve">3Yr </t>
    </r>
    <r>
      <rPr>
        <b/>
        <sz val="10"/>
        <color theme="1"/>
        <rFont val="Calibri"/>
        <family val="2"/>
      </rPr>
      <t>Δ</t>
    </r>
  </si>
  <si>
    <r>
      <t xml:space="preserve">1Yr </t>
    </r>
    <r>
      <rPr>
        <b/>
        <sz val="10"/>
        <color theme="1"/>
        <rFont val="Calibri"/>
        <family val="2"/>
      </rPr>
      <t>Δ</t>
    </r>
  </si>
  <si>
    <t>2016</t>
  </si>
  <si>
    <t>2015</t>
  </si>
  <si>
    <t>Unit</t>
  </si>
  <si>
    <t>SOAD</t>
  </si>
  <si>
    <t>FINS</t>
  </si>
  <si>
    <t>AMID</t>
  </si>
  <si>
    <t xml:space="preserve">Total </t>
  </si>
  <si>
    <t>TEL</t>
  </si>
  <si>
    <t>MSCH</t>
  </si>
  <si>
    <t>JOUR</t>
  </si>
  <si>
    <t>CMCL</t>
  </si>
  <si>
    <t>Media School</t>
  </si>
  <si>
    <t>HON</t>
  </si>
  <si>
    <t>COLL</t>
  </si>
  <si>
    <t>Other</t>
  </si>
  <si>
    <t>SOC</t>
  </si>
  <si>
    <t>SLST</t>
  </si>
  <si>
    <t>POLS</t>
  </si>
  <si>
    <t>PACE</t>
  </si>
  <si>
    <t>LING</t>
  </si>
  <si>
    <t>LATS</t>
  </si>
  <si>
    <t>LAMP</t>
  </si>
  <si>
    <t>IMP</t>
  </si>
  <si>
    <t>HPSC</t>
  </si>
  <si>
    <t>HIST</t>
  </si>
  <si>
    <t>GNDR</t>
  </si>
  <si>
    <t>GEOG</t>
  </si>
  <si>
    <t>ECON</t>
  </si>
  <si>
    <t>CJUS</t>
  </si>
  <si>
    <t>ANTH</t>
  </si>
  <si>
    <t>AMST</t>
  </si>
  <si>
    <t>AAST</t>
  </si>
  <si>
    <t>AAAD</t>
  </si>
  <si>
    <t>Social and Historical Sciences</t>
  </si>
  <si>
    <t>STAT</t>
  </si>
  <si>
    <t>PSY</t>
  </si>
  <si>
    <t>PHYS</t>
  </si>
  <si>
    <t>MATH</t>
  </si>
  <si>
    <t>HUBI</t>
  </si>
  <si>
    <t>COGS</t>
  </si>
  <si>
    <t>CHEM</t>
  </si>
  <si>
    <t>BIOL</t>
  </si>
  <si>
    <t>AST</t>
  </si>
  <si>
    <t>ABEH</t>
  </si>
  <si>
    <t>Natural and Mathematical Sciences</t>
  </si>
  <si>
    <t>THTR</t>
  </si>
  <si>
    <t>SLAV</t>
  </si>
  <si>
    <t>REL</t>
  </si>
  <si>
    <t>PHIL</t>
  </si>
  <si>
    <t>MEST</t>
  </si>
  <si>
    <t>JSTU</t>
  </si>
  <si>
    <t>HISP</t>
  </si>
  <si>
    <t>GLLC</t>
  </si>
  <si>
    <t>GER</t>
  </si>
  <si>
    <t>FRIT</t>
  </si>
  <si>
    <t>FOLK</t>
  </si>
  <si>
    <t>ENG</t>
  </si>
  <si>
    <t>CMLT</t>
  </si>
  <si>
    <t>CLLC</t>
  </si>
  <si>
    <t>CLAS</t>
  </si>
  <si>
    <t>ARTH</t>
  </si>
  <si>
    <t>Arts and Humanities</t>
  </si>
  <si>
    <t>ARSC</t>
  </si>
  <si>
    <t>NEUS</t>
  </si>
  <si>
    <t>BIOC</t>
  </si>
  <si>
    <t>VICT</t>
  </si>
  <si>
    <t>RENA</t>
  </si>
  <si>
    <t>CULS</t>
  </si>
  <si>
    <t>SGIS</t>
  </si>
  <si>
    <t>2017</t>
  </si>
  <si>
    <t>SEAS</t>
  </si>
  <si>
    <t>2018</t>
  </si>
  <si>
    <t>MLS</t>
  </si>
  <si>
    <t>EAS</t>
  </si>
  <si>
    <t>College Divisions</t>
  </si>
  <si>
    <t>A+H</t>
  </si>
  <si>
    <t>N+M</t>
  </si>
  <si>
    <t>S+H</t>
  </si>
  <si>
    <t>Hamilton Lugar School of Global and International Studies</t>
  </si>
  <si>
    <t>HLS</t>
  </si>
  <si>
    <t>2019</t>
  </si>
  <si>
    <t>Media</t>
  </si>
  <si>
    <t>Eskanazi School of Art, Architecture and Design</t>
  </si>
  <si>
    <t>Note: This report shows the total number of graduate credit hours in each department and program, based on the course number under which students enrolled. The main purpose of this report is to gauge enrollment trends each unit’s coursework.</t>
  </si>
  <si>
    <t>Eskenazi School of Art, Architecture and Design</t>
  </si>
  <si>
    <t>Eskenazi</t>
  </si>
  <si>
    <t>College of Arts and Sciences</t>
  </si>
  <si>
    <t>Core College</t>
  </si>
  <si>
    <t>2020</t>
  </si>
  <si>
    <t>MELC</t>
  </si>
  <si>
    <t>2021</t>
  </si>
  <si>
    <t>SLHS</t>
  </si>
  <si>
    <t>RMI</t>
  </si>
  <si>
    <t>2022</t>
  </si>
  <si>
    <t>2023</t>
  </si>
  <si>
    <t>Note: This report shows the total number of undergraduate credit hours in each department and program, based on the course number in which students enrolled. Because the purpose of this report is to gauge enrollment trends in each unit’s coursework, credit hours in CAPP, Honors, and joint-listed sections are not attributed to the instructor’s home department. Other reports measure teaching effort across units.</t>
  </si>
  <si>
    <t>2024</t>
  </si>
  <si>
    <t>2025</t>
  </si>
  <si>
    <t>NAIS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</si>
</sst>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0"/>
      <color theme="1"/>
      <name val="Calibri"/>
      <family val="2"/>
      <scheme val="minor"/>
    </font>
    <font>
      <sz val="10"/>
      <color theme="1"/>
      <name val="Calibri"/>
      <family val="2"/>
      <scheme val="minor"/>
    </font>
    <font>
      <b/>
      <sz val="10"/>
      <color theme="1"/>
      <name val="Calibri"/>
      <family val="2"/>
      <scheme val="minor"/>
    </font>
    <font>
      <b/>
      <sz val="10"/>
      <color indexed="8"/>
      <name val="Calibri"/>
      <family val="2"/>
    </font>
    <font>
      <sz val="10"/>
      <color indexed="8"/>
      <name val="Arial"/>
      <family val="2"/>
    </font>
    <font>
      <sz val="10"/>
      <color indexed="8"/>
      <name val="Calibri"/>
      <family val="2"/>
    </font>
    <font>
      <b/>
      <sz val="10"/>
      <color theme="1"/>
      <name val="Calibri"/>
      <family val="2"/>
    </font>
    <font>
      <sz val="9"/>
      <color theme="1"/>
      <name val="Calibri"/>
      <family val="2"/>
    </font>
    <font>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0">
    <border>
      <left/>
      <right/>
      <top/>
      <bottom/>
      <diagonal/>
    </border>
    <border>
      <left/>
      <right/>
      <top style="thin">
        <color auto="1"/>
      </top>
      <bottom/>
      <diagonal/>
    </border>
    <border>
      <left style="thin">
        <color indexed="64"/>
      </left>
      <right/>
      <top style="thin">
        <color auto="1"/>
      </top>
      <bottom/>
      <diagonal/>
    </border>
    <border>
      <left style="thin">
        <color indexed="64"/>
      </left>
      <right/>
      <top/>
      <bottom/>
      <diagonal/>
    </border>
    <border>
      <left/>
      <right/>
      <top/>
      <bottom style="thin">
        <color auto="1"/>
      </bottom>
      <diagonal/>
    </border>
    <border>
      <left style="thin">
        <color indexed="64"/>
      </left>
      <right/>
      <top/>
      <bottom style="thin">
        <color auto="1"/>
      </bottom>
      <diagonal/>
    </border>
    <border>
      <left/>
      <right style="thin">
        <color auto="1"/>
      </right>
      <top/>
      <bottom style="thin">
        <color auto="1"/>
      </bottom>
      <diagonal/>
    </border>
    <border>
      <left/>
      <right style="thin">
        <color auto="1"/>
      </right>
      <top/>
      <bottom/>
      <diagonal/>
    </border>
    <border>
      <left/>
      <right style="thin">
        <color indexed="64"/>
      </right>
      <top style="thin">
        <color indexed="64"/>
      </top>
      <bottom/>
      <diagonal/>
    </border>
    <border>
      <left/>
      <right/>
      <top style="thin">
        <color auto="1"/>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84">
    <xf numFmtId="0" fontId="0" fillId="0" borderId="0" xfId="0"/>
    <xf numFmtId="9" fontId="0" fillId="0" borderId="0" xfId="2" applyFont="1"/>
    <xf numFmtId="9" fontId="2" fillId="0" borderId="0" xfId="2" applyFont="1" applyFill="1" applyBorder="1" applyAlignment="1">
      <alignment horizontal="center"/>
    </xf>
    <xf numFmtId="164" fontId="3" fillId="0" borderId="0" xfId="1" applyNumberFormat="1" applyFont="1" applyFill="1" applyBorder="1" applyAlignment="1">
      <alignment horizontal="center"/>
    </xf>
    <xf numFmtId="0" fontId="3" fillId="0" borderId="0" xfId="3" applyFont="1"/>
    <xf numFmtId="165" fontId="2" fillId="2" borderId="1" xfId="2" applyNumberFormat="1" applyFont="1" applyFill="1" applyBorder="1" applyAlignment="1">
      <alignment horizontal="center"/>
    </xf>
    <xf numFmtId="165" fontId="2" fillId="2" borderId="2" xfId="2" applyNumberFormat="1" applyFont="1" applyFill="1" applyBorder="1" applyAlignment="1">
      <alignment horizontal="center"/>
    </xf>
    <xf numFmtId="164" fontId="3" fillId="2" borderId="0" xfId="1" applyNumberFormat="1" applyFont="1" applyFill="1" applyBorder="1" applyAlignment="1">
      <alignment horizontal="center"/>
    </xf>
    <xf numFmtId="9" fontId="0" fillId="0" borderId="0" xfId="2" applyFont="1" applyFill="1" applyBorder="1" applyAlignment="1">
      <alignment horizontal="center"/>
    </xf>
    <xf numFmtId="9" fontId="0" fillId="0" borderId="3" xfId="2" applyFont="1" applyFill="1" applyBorder="1" applyAlignment="1">
      <alignment horizontal="center"/>
    </xf>
    <xf numFmtId="3" fontId="5" fillId="0" borderId="4" xfId="1" applyNumberFormat="1" applyFont="1" applyFill="1" applyBorder="1" applyAlignment="1">
      <alignment horizontal="right"/>
    </xf>
    <xf numFmtId="3" fontId="5" fillId="0" borderId="0" xfId="1" applyNumberFormat="1" applyFont="1" applyFill="1" applyBorder="1" applyAlignment="1">
      <alignment horizontal="right"/>
    </xf>
    <xf numFmtId="0" fontId="5" fillId="0" borderId="0" xfId="4" applyFont="1"/>
    <xf numFmtId="9" fontId="2" fillId="0" borderId="4" xfId="2" applyFont="1" applyFill="1" applyBorder="1" applyAlignment="1">
      <alignment horizontal="center"/>
    </xf>
    <xf numFmtId="9" fontId="2" fillId="0" borderId="4" xfId="2" applyFont="1" applyBorder="1" applyAlignment="1">
      <alignment horizontal="center"/>
    </xf>
    <xf numFmtId="9" fontId="2" fillId="0" borderId="5" xfId="2" applyFont="1" applyFill="1" applyBorder="1" applyAlignment="1">
      <alignment horizontal="center"/>
    </xf>
    <xf numFmtId="49" fontId="2" fillId="0" borderId="6" xfId="1" applyNumberFormat="1" applyFont="1" applyFill="1" applyBorder="1" applyAlignment="1">
      <alignment horizontal="center"/>
    </xf>
    <xf numFmtId="49" fontId="2" fillId="0" borderId="4" xfId="1" applyNumberFormat="1" applyFont="1" applyFill="1" applyBorder="1" applyAlignment="1">
      <alignment horizontal="center"/>
    </xf>
    <xf numFmtId="9" fontId="3" fillId="0" borderId="0" xfId="2" applyFont="1" applyFill="1" applyBorder="1" applyAlignment="1"/>
    <xf numFmtId="0" fontId="3" fillId="0" borderId="0" xfId="4" applyFont="1"/>
    <xf numFmtId="164" fontId="5" fillId="0" borderId="0" xfId="1" applyNumberFormat="1" applyFont="1" applyFill="1" applyBorder="1" applyAlignment="1">
      <alignment horizontal="center"/>
    </xf>
    <xf numFmtId="164" fontId="3" fillId="2" borderId="1" xfId="1" applyNumberFormat="1" applyFont="1" applyFill="1" applyBorder="1" applyAlignment="1">
      <alignment horizontal="center"/>
    </xf>
    <xf numFmtId="9" fontId="0" fillId="0" borderId="0" xfId="2" applyFont="1" applyBorder="1" applyAlignment="1">
      <alignment horizontal="center"/>
    </xf>
    <xf numFmtId="164" fontId="0" fillId="0" borderId="0" xfId="1" applyNumberFormat="1" applyFont="1" applyBorder="1" applyAlignment="1">
      <alignment horizontal="center"/>
    </xf>
    <xf numFmtId="164" fontId="5" fillId="0" borderId="0" xfId="1" applyNumberFormat="1" applyFont="1" applyFill="1" applyBorder="1" applyAlignment="1"/>
    <xf numFmtId="164" fontId="3" fillId="2" borderId="1" xfId="1" applyNumberFormat="1" applyFont="1" applyFill="1" applyBorder="1" applyAlignment="1"/>
    <xf numFmtId="3" fontId="5" fillId="0" borderId="4" xfId="1" applyNumberFormat="1" applyFont="1" applyFill="1" applyBorder="1" applyAlignment="1"/>
    <xf numFmtId="3" fontId="5" fillId="0" borderId="0" xfId="1" applyNumberFormat="1" applyFont="1" applyFill="1" applyBorder="1" applyAlignment="1"/>
    <xf numFmtId="3" fontId="5" fillId="0" borderId="1" xfId="1" applyNumberFormat="1" applyFont="1" applyFill="1" applyBorder="1" applyAlignment="1"/>
    <xf numFmtId="0" fontId="3" fillId="0" borderId="3" xfId="4" applyFont="1" applyBorder="1"/>
    <xf numFmtId="49" fontId="2" fillId="0" borderId="4" xfId="2" applyNumberFormat="1" applyFont="1" applyFill="1" applyBorder="1" applyAlignment="1">
      <alignment horizontal="center"/>
    </xf>
    <xf numFmtId="49" fontId="2" fillId="0" borderId="5" xfId="2" applyNumberFormat="1" applyFont="1" applyFill="1" applyBorder="1" applyAlignment="1">
      <alignment horizontal="center"/>
    </xf>
    <xf numFmtId="9" fontId="2" fillId="0" borderId="0" xfId="2" applyFont="1" applyBorder="1" applyAlignment="1"/>
    <xf numFmtId="0" fontId="2" fillId="0" borderId="0" xfId="0" applyFont="1"/>
    <xf numFmtId="165" fontId="1" fillId="0" borderId="1" xfId="2" applyNumberFormat="1" applyFont="1" applyFill="1" applyBorder="1" applyAlignment="1">
      <alignment horizontal="center"/>
    </xf>
    <xf numFmtId="165" fontId="1" fillId="0" borderId="0" xfId="2" applyNumberFormat="1" applyFont="1" applyFill="1" applyBorder="1" applyAlignment="1">
      <alignment horizontal="center"/>
    </xf>
    <xf numFmtId="164" fontId="5" fillId="0" borderId="4" xfId="1" applyNumberFormat="1" applyFont="1" applyFill="1" applyBorder="1" applyAlignment="1"/>
    <xf numFmtId="165" fontId="2" fillId="2" borderId="0" xfId="2" applyNumberFormat="1" applyFont="1" applyFill="1" applyBorder="1" applyAlignment="1">
      <alignment horizontal="center"/>
    </xf>
    <xf numFmtId="165" fontId="2" fillId="2" borderId="3" xfId="2" applyNumberFormat="1" applyFont="1" applyFill="1" applyBorder="1" applyAlignment="1">
      <alignment horizontal="center"/>
    </xf>
    <xf numFmtId="9" fontId="1" fillId="0" borderId="4" xfId="2" applyFont="1" applyFill="1" applyBorder="1" applyAlignment="1">
      <alignment horizontal="center"/>
    </xf>
    <xf numFmtId="9" fontId="1" fillId="0" borderId="4" xfId="2" applyFont="1" applyBorder="1" applyAlignment="1">
      <alignment horizontal="center"/>
    </xf>
    <xf numFmtId="9" fontId="1" fillId="0" borderId="5" xfId="2" applyFont="1" applyFill="1" applyBorder="1" applyAlignment="1">
      <alignment horizontal="center"/>
    </xf>
    <xf numFmtId="9" fontId="1" fillId="0" borderId="0" xfId="2" applyFont="1" applyFill="1" applyBorder="1" applyAlignment="1">
      <alignment horizontal="center"/>
    </xf>
    <xf numFmtId="9" fontId="1" fillId="0" borderId="0" xfId="2" applyFont="1" applyBorder="1" applyAlignment="1">
      <alignment horizontal="center"/>
    </xf>
    <xf numFmtId="9" fontId="1" fillId="0" borderId="3" xfId="2" applyFont="1" applyFill="1" applyBorder="1" applyAlignment="1">
      <alignment horizontal="center"/>
    </xf>
    <xf numFmtId="37" fontId="5" fillId="0" borderId="0" xfId="1" applyNumberFormat="1" applyFont="1" applyFill="1" applyBorder="1" applyAlignment="1"/>
    <xf numFmtId="1" fontId="5" fillId="0" borderId="0" xfId="1" applyNumberFormat="1" applyFont="1" applyFill="1" applyBorder="1" applyAlignment="1"/>
    <xf numFmtId="3" fontId="5" fillId="0" borderId="7" xfId="1" applyNumberFormat="1" applyFont="1" applyFill="1" applyBorder="1" applyAlignment="1">
      <alignment horizontal="right"/>
    </xf>
    <xf numFmtId="165" fontId="0" fillId="0" borderId="0" xfId="2" applyNumberFormat="1" applyFont="1" applyFill="1" applyBorder="1" applyAlignment="1">
      <alignment horizontal="center"/>
    </xf>
    <xf numFmtId="164" fontId="1" fillId="0" borderId="0" xfId="1" applyNumberFormat="1" applyFont="1" applyBorder="1" applyAlignment="1">
      <alignment horizontal="center"/>
    </xf>
    <xf numFmtId="164" fontId="0" fillId="0" borderId="0" xfId="0" applyNumberFormat="1"/>
    <xf numFmtId="164" fontId="1" fillId="0" borderId="0" xfId="1" applyNumberFormat="1" applyFont="1" applyFill="1" applyBorder="1" applyAlignment="1">
      <alignment horizontal="center"/>
    </xf>
    <xf numFmtId="164" fontId="3" fillId="2" borderId="8" xfId="1" applyNumberFormat="1" applyFont="1" applyFill="1" applyBorder="1" applyAlignment="1">
      <alignment horizontal="center"/>
    </xf>
    <xf numFmtId="3" fontId="3" fillId="2" borderId="1" xfId="1" applyNumberFormat="1" applyFont="1" applyFill="1" applyBorder="1" applyAlignment="1"/>
    <xf numFmtId="3" fontId="3" fillId="2" borderId="8" xfId="1" applyNumberFormat="1" applyFont="1" applyFill="1" applyBorder="1" applyAlignment="1"/>
    <xf numFmtId="165" fontId="1" fillId="0" borderId="2" xfId="2" applyNumberFormat="1" applyFont="1" applyFill="1" applyBorder="1" applyAlignment="1">
      <alignment horizontal="center"/>
    </xf>
    <xf numFmtId="164" fontId="5" fillId="0" borderId="9" xfId="1" applyNumberFormat="1" applyFont="1" applyFill="1" applyBorder="1" applyAlignment="1"/>
    <xf numFmtId="165" fontId="1" fillId="0" borderId="3" xfId="2" applyNumberFormat="1" applyFont="1" applyFill="1" applyBorder="1" applyAlignment="1">
      <alignment horizontal="center"/>
    </xf>
    <xf numFmtId="3" fontId="0" fillId="0" borderId="0" xfId="0" applyNumberFormat="1"/>
    <xf numFmtId="0" fontId="3" fillId="2" borderId="8" xfId="3" applyFont="1" applyFill="1" applyBorder="1"/>
    <xf numFmtId="0" fontId="7" fillId="0" borderId="0" xfId="0" applyFont="1"/>
    <xf numFmtId="3" fontId="5" fillId="0" borderId="7" xfId="1" applyNumberFormat="1" applyFont="1" applyFill="1" applyBorder="1" applyAlignment="1"/>
    <xf numFmtId="9" fontId="2" fillId="3" borderId="2" xfId="2" applyFont="1" applyFill="1" applyBorder="1" applyAlignment="1">
      <alignment horizontal="center"/>
    </xf>
    <xf numFmtId="9" fontId="2" fillId="3" borderId="1" xfId="2" applyFont="1" applyFill="1" applyBorder="1" applyAlignment="1">
      <alignment horizontal="center"/>
    </xf>
    <xf numFmtId="165" fontId="1" fillId="0" borderId="5" xfId="2" applyNumberFormat="1" applyFont="1" applyFill="1" applyBorder="1" applyAlignment="1">
      <alignment horizontal="center"/>
    </xf>
    <xf numFmtId="3" fontId="5" fillId="0" borderId="8" xfId="1" applyNumberFormat="1" applyFont="1" applyFill="1" applyBorder="1" applyAlignment="1"/>
    <xf numFmtId="0" fontId="3" fillId="0" borderId="6" xfId="4" applyFont="1" applyBorder="1"/>
    <xf numFmtId="0" fontId="5" fillId="0" borderId="7" xfId="4" applyFont="1" applyBorder="1"/>
    <xf numFmtId="49" fontId="2" fillId="0" borderId="6" xfId="0" applyNumberFormat="1" applyFont="1" applyBorder="1" applyAlignment="1">
      <alignment horizontal="center"/>
    </xf>
    <xf numFmtId="0" fontId="5" fillId="0" borderId="8" xfId="4" applyFont="1" applyBorder="1"/>
    <xf numFmtId="0" fontId="5" fillId="0" borderId="6" xfId="4" applyFont="1" applyBorder="1"/>
    <xf numFmtId="9" fontId="0" fillId="0" borderId="2" xfId="2" applyFont="1" applyFill="1" applyBorder="1" applyAlignment="1">
      <alignment horizontal="center"/>
    </xf>
    <xf numFmtId="9" fontId="0" fillId="0" borderId="1" xfId="2" applyFont="1" applyFill="1" applyBorder="1" applyAlignment="1">
      <alignment horizontal="center"/>
    </xf>
    <xf numFmtId="9" fontId="0" fillId="0" borderId="5" xfId="2" applyFont="1" applyFill="1" applyBorder="1" applyAlignment="1">
      <alignment horizontal="center"/>
    </xf>
    <xf numFmtId="9" fontId="0" fillId="0" borderId="4" xfId="2" applyFont="1" applyFill="1" applyBorder="1" applyAlignment="1">
      <alignment horizontal="center"/>
    </xf>
    <xf numFmtId="165" fontId="1" fillId="0" borderId="4" xfId="2" applyNumberFormat="1" applyFont="1" applyFill="1" applyBorder="1" applyAlignment="1">
      <alignment horizontal="center"/>
    </xf>
    <xf numFmtId="49" fontId="0" fillId="0" borderId="7" xfId="0" applyNumberFormat="1" applyBorder="1" applyAlignment="1">
      <alignment horizontal="left"/>
    </xf>
    <xf numFmtId="0" fontId="3" fillId="2" borderId="7" xfId="3" applyFont="1" applyFill="1" applyBorder="1"/>
    <xf numFmtId="0" fontId="3" fillId="2" borderId="7" xfId="4" applyFont="1" applyFill="1" applyBorder="1"/>
    <xf numFmtId="164" fontId="5" fillId="0" borderId="7" xfId="1" applyNumberFormat="1" applyFont="1" applyFill="1" applyBorder="1" applyAlignment="1"/>
    <xf numFmtId="0" fontId="3" fillId="2" borderId="8" xfId="4" applyFont="1" applyFill="1" applyBorder="1"/>
    <xf numFmtId="3" fontId="5" fillId="0" borderId="0" xfId="4" applyNumberFormat="1" applyFont="1"/>
    <xf numFmtId="165" fontId="2" fillId="0" borderId="0" xfId="2" applyNumberFormat="1" applyFont="1" applyFill="1" applyBorder="1" applyAlignment="1">
      <alignment horizontal="center"/>
    </xf>
    <xf numFmtId="0" fontId="8" fillId="0" borderId="0" xfId="0" applyFont="1" applyAlignment="1">
      <alignment horizontal="left" wrapText="1"/>
    </xf>
  </cellXfs>
  <cellStyles count="5">
    <cellStyle name="Comma" xfId="1" builtinId="3"/>
    <cellStyle name="Normal" xfId="0" builtinId="0"/>
    <cellStyle name="Normal_UGCrHrs" xfId="3" xr:uid="{00000000-0005-0000-0000-000002000000}"/>
    <cellStyle name="Normal_UGCrHrs_1 2" xfId="4" xr:uid="{00000000-0005-0000-0000-000003000000}"/>
    <cellStyle name="Percent" xfId="2" builtinId="5"/>
  </cellStyles>
  <dxfs count="6">
    <dxf>
      <font>
        <color rgb="FFC00000"/>
      </font>
    </dxf>
    <dxf>
      <font>
        <color rgb="FF9C0006"/>
      </font>
    </dxf>
    <dxf>
      <font>
        <color rgb="FFC00000"/>
      </font>
    </dxf>
    <dxf>
      <font>
        <color rgb="FF9C0006"/>
      </font>
    </dxf>
    <dxf>
      <font>
        <color rgb="FFC00000"/>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D5EA9-5BC6-42F0-A2BE-EF00A1A6BBE8}">
  <dimension ref="A1:S120"/>
  <sheetViews>
    <sheetView view="pageLayout" zoomScale="115" zoomScaleNormal="100" zoomScalePageLayoutView="115" workbookViewId="0">
      <selection activeCell="K9" sqref="K9"/>
    </sheetView>
  </sheetViews>
  <sheetFormatPr defaultRowHeight="12.75" x14ac:dyDescent="0.2"/>
  <cols>
    <col min="1" max="1" width="11.42578125" customWidth="1"/>
    <col min="2" max="12" width="8.5703125" customWidth="1"/>
    <col min="13" max="15" width="7.28515625" customWidth="1"/>
    <col min="16" max="16" width="7.28515625" style="1" customWidth="1"/>
  </cols>
  <sheetData>
    <row r="1" spans="1:19" x14ac:dyDescent="0.2">
      <c r="A1" s="33" t="s">
        <v>74</v>
      </c>
      <c r="B1" s="33"/>
      <c r="C1" s="33"/>
      <c r="D1" s="33"/>
      <c r="E1" s="33"/>
      <c r="F1" s="33"/>
      <c r="G1" s="33"/>
      <c r="H1" s="33"/>
      <c r="I1" s="33"/>
      <c r="J1" s="33"/>
      <c r="K1" s="33"/>
      <c r="L1" s="33"/>
      <c r="M1" s="33"/>
      <c r="N1" s="33"/>
      <c r="O1" s="33"/>
      <c r="P1" s="32"/>
    </row>
    <row r="2" spans="1:19" x14ac:dyDescent="0.2">
      <c r="A2" s="68" t="s">
        <v>15</v>
      </c>
      <c r="B2" s="17" t="s">
        <v>14</v>
      </c>
      <c r="C2" s="17" t="s">
        <v>13</v>
      </c>
      <c r="D2" s="17" t="s">
        <v>82</v>
      </c>
      <c r="E2" s="17" t="s">
        <v>84</v>
      </c>
      <c r="F2" s="17" t="s">
        <v>93</v>
      </c>
      <c r="G2" s="17" t="s">
        <v>101</v>
      </c>
      <c r="H2" s="17" t="s">
        <v>103</v>
      </c>
      <c r="I2" s="17" t="s">
        <v>106</v>
      </c>
      <c r="J2" s="17" t="s">
        <v>107</v>
      </c>
      <c r="K2" s="17" t="s">
        <v>109</v>
      </c>
      <c r="L2" s="16" t="s">
        <v>110</v>
      </c>
      <c r="M2" s="31" t="s">
        <v>12</v>
      </c>
      <c r="N2" s="30" t="s">
        <v>11</v>
      </c>
      <c r="O2" s="30" t="s">
        <v>10</v>
      </c>
      <c r="P2" s="30" t="s">
        <v>9</v>
      </c>
    </row>
    <row r="3" spans="1:19" x14ac:dyDescent="0.2">
      <c r="A3" s="67" t="s">
        <v>73</v>
      </c>
      <c r="B3" s="27">
        <v>1736</v>
      </c>
      <c r="C3" s="27">
        <v>1500</v>
      </c>
      <c r="D3" s="27">
        <v>2099</v>
      </c>
      <c r="E3" s="27">
        <v>1884</v>
      </c>
      <c r="F3" s="27">
        <v>2289</v>
      </c>
      <c r="G3" s="27">
        <v>2532</v>
      </c>
      <c r="H3" s="27">
        <v>2826</v>
      </c>
      <c r="I3" s="27">
        <v>2763</v>
      </c>
      <c r="J3" s="27">
        <v>3178</v>
      </c>
      <c r="K3" s="27">
        <v>3255</v>
      </c>
      <c r="L3" s="61">
        <v>3444</v>
      </c>
      <c r="M3" s="9">
        <f>IFERROR(($L3-$K3)/$K3,"")</f>
        <v>5.8064516129032261E-2</v>
      </c>
      <c r="N3" s="8">
        <f>IFERROR(($L3-$I3)/$I3,"")</f>
        <v>0.24647122692725298</v>
      </c>
      <c r="O3" s="8">
        <f>IFERROR(($L3-$G3)/$G3,"")</f>
        <v>0.36018957345971564</v>
      </c>
      <c r="P3" s="8">
        <f>IFERROR(($L3-$B3)/$B3,"")</f>
        <v>0.9838709677419355</v>
      </c>
      <c r="S3" s="58"/>
    </row>
    <row r="4" spans="1:19" x14ac:dyDescent="0.2">
      <c r="A4" s="67" t="s">
        <v>72</v>
      </c>
      <c r="B4" s="27">
        <v>3681</v>
      </c>
      <c r="C4" s="27">
        <v>3274</v>
      </c>
      <c r="D4" s="27">
        <v>3758</v>
      </c>
      <c r="E4" s="27">
        <v>3440</v>
      </c>
      <c r="F4" s="27">
        <v>3262</v>
      </c>
      <c r="G4" s="27">
        <v>3250</v>
      </c>
      <c r="H4" s="27">
        <v>3367</v>
      </c>
      <c r="I4" s="27">
        <v>3341</v>
      </c>
      <c r="J4" s="27">
        <v>3532</v>
      </c>
      <c r="K4" s="27">
        <v>3557</v>
      </c>
      <c r="L4" s="61">
        <v>3329</v>
      </c>
      <c r="M4" s="9">
        <f t="shared" ref="M4:M21" si="0">IFERROR(($L4-$K4)/$K4,"")</f>
        <v>-6.4098959797582233E-2</v>
      </c>
      <c r="N4" s="8">
        <f t="shared" ref="N4:N21" si="1">IFERROR(($L4-$I4)/$I4,"")</f>
        <v>-3.5917390002993114E-3</v>
      </c>
      <c r="O4" s="8">
        <f t="shared" ref="O4:O21" si="2">IFERROR(($L4-$G4)/$G4,"")</f>
        <v>2.4307692307692308E-2</v>
      </c>
      <c r="P4" s="8">
        <f>IFERROR(($L4-$B4)/$B4,"")</f>
        <v>-9.5626188535723994E-2</v>
      </c>
    </row>
    <row r="5" spans="1:19" x14ac:dyDescent="0.2">
      <c r="A5" s="67" t="s">
        <v>71</v>
      </c>
      <c r="B5" s="27">
        <v>643</v>
      </c>
      <c r="C5" s="27">
        <v>680</v>
      </c>
      <c r="D5" s="27">
        <v>606</v>
      </c>
      <c r="E5" s="27">
        <v>590</v>
      </c>
      <c r="F5" s="27">
        <v>613</v>
      </c>
      <c r="G5" s="27">
        <v>306</v>
      </c>
      <c r="H5" s="27">
        <v>449</v>
      </c>
      <c r="I5" s="27">
        <v>483</v>
      </c>
      <c r="J5" s="27">
        <v>591</v>
      </c>
      <c r="K5" s="27">
        <v>520</v>
      </c>
      <c r="L5" s="61">
        <v>406</v>
      </c>
      <c r="M5" s="9">
        <f t="shared" si="0"/>
        <v>-0.21923076923076923</v>
      </c>
      <c r="N5" s="8">
        <f t="shared" si="1"/>
        <v>-0.15942028985507245</v>
      </c>
      <c r="O5" s="8">
        <f t="shared" si="2"/>
        <v>0.32679738562091504</v>
      </c>
      <c r="P5" s="8">
        <f>IFERROR(($L5-$B5)/$B5,"")</f>
        <v>-0.36858475894245724</v>
      </c>
    </row>
    <row r="6" spans="1:19" x14ac:dyDescent="0.2">
      <c r="A6" s="67" t="s">
        <v>70</v>
      </c>
      <c r="B6" s="27">
        <v>1917</v>
      </c>
      <c r="C6" s="27">
        <v>2037</v>
      </c>
      <c r="D6" s="27">
        <v>1778</v>
      </c>
      <c r="E6" s="27">
        <v>1971</v>
      </c>
      <c r="F6" s="27">
        <v>1986</v>
      </c>
      <c r="G6" s="27">
        <v>1743</v>
      </c>
      <c r="H6" s="27">
        <v>2046</v>
      </c>
      <c r="I6" s="27">
        <v>1923</v>
      </c>
      <c r="J6" s="27">
        <v>2095</v>
      </c>
      <c r="K6" s="27">
        <v>1966</v>
      </c>
      <c r="L6" s="61">
        <v>1765</v>
      </c>
      <c r="M6" s="9">
        <f t="shared" si="0"/>
        <v>-0.10223804679552391</v>
      </c>
      <c r="N6" s="8">
        <f t="shared" si="1"/>
        <v>-8.2163286531461252E-2</v>
      </c>
      <c r="O6" s="8">
        <f t="shared" si="2"/>
        <v>1.2621916236374068E-2</v>
      </c>
      <c r="P6" s="8">
        <f t="shared" ref="P6:P21" si="3">IFERROR(($L6-$B6)/$B6,"")</f>
        <v>-7.9290558163797598E-2</v>
      </c>
    </row>
    <row r="7" spans="1:19" x14ac:dyDescent="0.2">
      <c r="A7" s="67" t="s">
        <v>69</v>
      </c>
      <c r="B7" s="27">
        <v>14267</v>
      </c>
      <c r="C7" s="27">
        <v>13389</v>
      </c>
      <c r="D7" s="27">
        <v>12957</v>
      </c>
      <c r="E7" s="27">
        <v>12988</v>
      </c>
      <c r="F7" s="27">
        <v>12737</v>
      </c>
      <c r="G7" s="27">
        <v>12914</v>
      </c>
      <c r="H7" s="27">
        <v>12902</v>
      </c>
      <c r="I7" s="27">
        <v>13220</v>
      </c>
      <c r="J7" s="27">
        <v>13343</v>
      </c>
      <c r="K7" s="27">
        <v>13939</v>
      </c>
      <c r="L7" s="61">
        <v>12818</v>
      </c>
      <c r="M7" s="9">
        <f t="shared" si="0"/>
        <v>-8.042183800846546E-2</v>
      </c>
      <c r="N7" s="8">
        <f t="shared" si="1"/>
        <v>-3.0408472012102873E-2</v>
      </c>
      <c r="O7" s="8">
        <f t="shared" si="2"/>
        <v>-7.4337927830261732E-3</v>
      </c>
      <c r="P7" s="8">
        <f t="shared" si="3"/>
        <v>-0.10156304759234597</v>
      </c>
    </row>
    <row r="8" spans="1:19" x14ac:dyDescent="0.2">
      <c r="A8" s="67" t="s">
        <v>68</v>
      </c>
      <c r="B8" s="27">
        <v>4424</v>
      </c>
      <c r="C8" s="27">
        <v>4691</v>
      </c>
      <c r="D8" s="27">
        <v>4155</v>
      </c>
      <c r="E8" s="27">
        <v>4188</v>
      </c>
      <c r="F8" s="27">
        <v>4380</v>
      </c>
      <c r="G8" s="27">
        <v>4116</v>
      </c>
      <c r="H8" s="27">
        <v>4294</v>
      </c>
      <c r="I8" s="27">
        <v>4034</v>
      </c>
      <c r="J8" s="27">
        <v>4203</v>
      </c>
      <c r="K8" s="27">
        <v>4251</v>
      </c>
      <c r="L8" s="61">
        <v>4215</v>
      </c>
      <c r="M8" s="9">
        <f t="shared" si="0"/>
        <v>-8.4685956245589278E-3</v>
      </c>
      <c r="N8" s="8">
        <f t="shared" si="1"/>
        <v>4.4868616757560736E-2</v>
      </c>
      <c r="O8" s="8">
        <f t="shared" si="2"/>
        <v>2.4052478134110787E-2</v>
      </c>
      <c r="P8" s="8">
        <f t="shared" si="3"/>
        <v>-4.7242314647377937E-2</v>
      </c>
    </row>
    <row r="9" spans="1:19" x14ac:dyDescent="0.2">
      <c r="A9" s="67" t="s">
        <v>67</v>
      </c>
      <c r="B9" s="27">
        <v>5713</v>
      </c>
      <c r="C9" s="27">
        <v>5325</v>
      </c>
      <c r="D9" s="27">
        <v>4815</v>
      </c>
      <c r="E9" s="27">
        <v>4532</v>
      </c>
      <c r="F9" s="27">
        <v>4514</v>
      </c>
      <c r="G9" s="27">
        <v>4836</v>
      </c>
      <c r="H9" s="27">
        <v>4520</v>
      </c>
      <c r="I9" s="27">
        <v>4771</v>
      </c>
      <c r="J9" s="27">
        <v>4460</v>
      </c>
      <c r="K9" s="27">
        <v>4439</v>
      </c>
      <c r="L9" s="61">
        <v>4166</v>
      </c>
      <c r="M9" s="9">
        <f t="shared" si="0"/>
        <v>-6.1500337913944582E-2</v>
      </c>
      <c r="N9" s="8">
        <f t="shared" si="1"/>
        <v>-0.12680779710752463</v>
      </c>
      <c r="O9" s="8">
        <f t="shared" si="2"/>
        <v>-0.13854425144747726</v>
      </c>
      <c r="P9" s="8">
        <f t="shared" si="3"/>
        <v>-0.27078592683353753</v>
      </c>
    </row>
    <row r="10" spans="1:19" x14ac:dyDescent="0.2">
      <c r="A10" s="67" t="s">
        <v>66</v>
      </c>
      <c r="B10" s="27">
        <v>2704</v>
      </c>
      <c r="C10" s="27">
        <v>2843</v>
      </c>
      <c r="D10" s="27">
        <v>2668</v>
      </c>
      <c r="E10" s="27">
        <v>2526</v>
      </c>
      <c r="F10" s="27">
        <v>2453</v>
      </c>
      <c r="G10" s="27">
        <v>2264</v>
      </c>
      <c r="H10" s="27">
        <v>2394</v>
      </c>
      <c r="I10" s="27">
        <v>2013</v>
      </c>
      <c r="J10" s="27">
        <v>2080</v>
      </c>
      <c r="K10" s="27">
        <v>2281</v>
      </c>
      <c r="L10" s="61">
        <v>2127</v>
      </c>
      <c r="M10" s="9">
        <f t="shared" si="0"/>
        <v>-6.7514248136782112E-2</v>
      </c>
      <c r="N10" s="8">
        <f t="shared" si="1"/>
        <v>5.663189269746647E-2</v>
      </c>
      <c r="O10" s="8">
        <f t="shared" si="2"/>
        <v>-6.0512367491166077E-2</v>
      </c>
      <c r="P10" s="8">
        <f t="shared" si="3"/>
        <v>-0.21338757396449703</v>
      </c>
    </row>
    <row r="11" spans="1:19" x14ac:dyDescent="0.2">
      <c r="A11" s="67" t="s">
        <v>65</v>
      </c>
      <c r="B11" s="27">
        <v>141</v>
      </c>
      <c r="C11" s="27">
        <v>149</v>
      </c>
      <c r="D11" s="27">
        <v>80</v>
      </c>
      <c r="E11" s="27">
        <v>65</v>
      </c>
      <c r="F11" s="27">
        <v>74</v>
      </c>
      <c r="G11" s="27">
        <v>50</v>
      </c>
      <c r="H11" s="27">
        <v>142</v>
      </c>
      <c r="I11" s="27">
        <v>20</v>
      </c>
      <c r="J11" s="27">
        <v>17</v>
      </c>
      <c r="K11" s="27"/>
      <c r="L11" s="61"/>
      <c r="M11" s="9" t="str">
        <f t="shared" si="0"/>
        <v/>
      </c>
      <c r="N11" s="8">
        <f t="shared" si="1"/>
        <v>-1</v>
      </c>
      <c r="O11" s="8">
        <f t="shared" si="2"/>
        <v>-1</v>
      </c>
      <c r="P11" s="8">
        <f t="shared" si="3"/>
        <v>-1</v>
      </c>
    </row>
    <row r="12" spans="1:19" x14ac:dyDescent="0.2">
      <c r="A12" s="67" t="s">
        <v>64</v>
      </c>
      <c r="B12" s="27">
        <v>13497</v>
      </c>
      <c r="C12" s="27">
        <v>13149</v>
      </c>
      <c r="D12" s="27">
        <v>12508</v>
      </c>
      <c r="E12" s="27">
        <v>12081</v>
      </c>
      <c r="F12" s="27">
        <v>11276</v>
      </c>
      <c r="G12" s="27">
        <v>10844</v>
      </c>
      <c r="H12" s="27">
        <v>10313</v>
      </c>
      <c r="I12" s="27">
        <v>10033</v>
      </c>
      <c r="J12" s="27">
        <v>10276</v>
      </c>
      <c r="K12" s="27">
        <v>10057</v>
      </c>
      <c r="L12" s="61">
        <v>9664</v>
      </c>
      <c r="M12" s="9">
        <f t="shared" si="0"/>
        <v>-3.9077259620165061E-2</v>
      </c>
      <c r="N12" s="8">
        <f t="shared" si="1"/>
        <v>-3.6778630519286357E-2</v>
      </c>
      <c r="O12" s="8">
        <f t="shared" si="2"/>
        <v>-0.10881593507930652</v>
      </c>
      <c r="P12" s="8">
        <f t="shared" si="3"/>
        <v>-0.28398903460028152</v>
      </c>
    </row>
    <row r="13" spans="1:19" x14ac:dyDescent="0.2">
      <c r="A13" s="67" t="s">
        <v>35</v>
      </c>
      <c r="B13" s="27">
        <v>9</v>
      </c>
      <c r="C13" s="27">
        <v>35</v>
      </c>
      <c r="D13" s="27">
        <v>16</v>
      </c>
      <c r="E13" s="27">
        <v>35</v>
      </c>
      <c r="F13" s="27">
        <v>28</v>
      </c>
      <c r="G13" s="27">
        <v>37</v>
      </c>
      <c r="H13" s="27">
        <v>42</v>
      </c>
      <c r="I13" s="27">
        <v>18</v>
      </c>
      <c r="J13" s="27">
        <v>17</v>
      </c>
      <c r="K13" s="27">
        <v>25</v>
      </c>
      <c r="L13" s="61">
        <v>21</v>
      </c>
      <c r="M13" s="9">
        <f t="shared" si="0"/>
        <v>-0.16</v>
      </c>
      <c r="N13" s="8">
        <f t="shared" si="1"/>
        <v>0.16666666666666666</v>
      </c>
      <c r="O13" s="8">
        <f t="shared" si="2"/>
        <v>-0.43243243243243246</v>
      </c>
      <c r="P13" s="8">
        <f t="shared" si="3"/>
        <v>1.3333333333333333</v>
      </c>
    </row>
    <row r="14" spans="1:19" x14ac:dyDescent="0.2">
      <c r="A14" s="67" t="s">
        <v>63</v>
      </c>
      <c r="B14" s="27">
        <v>804</v>
      </c>
      <c r="C14" s="27">
        <v>670</v>
      </c>
      <c r="D14" s="27">
        <v>587</v>
      </c>
      <c r="E14" s="27">
        <v>716</v>
      </c>
      <c r="F14" s="27">
        <v>539</v>
      </c>
      <c r="G14" s="27">
        <v>476</v>
      </c>
      <c r="H14" s="27">
        <v>547</v>
      </c>
      <c r="I14" s="27">
        <v>717</v>
      </c>
      <c r="J14" s="27">
        <v>595</v>
      </c>
      <c r="K14" s="27">
        <v>969</v>
      </c>
      <c r="L14" s="61">
        <v>852</v>
      </c>
      <c r="M14" s="9">
        <f t="shared" si="0"/>
        <v>-0.12074303405572756</v>
      </c>
      <c r="N14" s="8">
        <f t="shared" si="1"/>
        <v>0.18828451882845187</v>
      </c>
      <c r="O14" s="8">
        <f t="shared" si="2"/>
        <v>0.78991596638655459</v>
      </c>
      <c r="P14" s="8">
        <f t="shared" si="3"/>
        <v>5.9701492537313432E-2</v>
      </c>
    </row>
    <row r="15" spans="1:19" x14ac:dyDescent="0.2">
      <c r="A15" s="67" t="s">
        <v>34</v>
      </c>
      <c r="B15" s="27">
        <v>390</v>
      </c>
      <c r="C15" s="27">
        <v>317</v>
      </c>
      <c r="D15" s="27">
        <v>341</v>
      </c>
      <c r="E15" s="27">
        <v>476</v>
      </c>
      <c r="F15" s="27">
        <v>459</v>
      </c>
      <c r="G15" s="27">
        <v>431</v>
      </c>
      <c r="H15" s="27">
        <v>477</v>
      </c>
      <c r="I15" s="27">
        <v>414</v>
      </c>
      <c r="J15" s="27">
        <v>392</v>
      </c>
      <c r="K15" s="27">
        <v>405</v>
      </c>
      <c r="L15" s="61">
        <f>34+219</f>
        <v>253</v>
      </c>
      <c r="M15" s="9">
        <f t="shared" si="0"/>
        <v>-0.37530864197530867</v>
      </c>
      <c r="N15" s="8">
        <f t="shared" si="1"/>
        <v>-0.3888888888888889</v>
      </c>
      <c r="O15" s="8">
        <f t="shared" si="2"/>
        <v>-0.41299303944315546</v>
      </c>
      <c r="P15" s="8">
        <f t="shared" si="3"/>
        <v>-0.35128205128205126</v>
      </c>
    </row>
    <row r="16" spans="1:19" x14ac:dyDescent="0.2">
      <c r="A16" s="67" t="s">
        <v>62</v>
      </c>
      <c r="B16" s="27"/>
      <c r="C16" s="27">
        <v>24</v>
      </c>
      <c r="D16" s="27"/>
      <c r="E16" s="27"/>
      <c r="F16" s="27"/>
      <c r="G16" s="27">
        <v>18</v>
      </c>
      <c r="H16" s="27">
        <v>15</v>
      </c>
      <c r="I16" s="27">
        <v>9</v>
      </c>
      <c r="J16" s="27">
        <v>12</v>
      </c>
      <c r="K16" s="27">
        <v>21</v>
      </c>
      <c r="L16" s="61">
        <v>17</v>
      </c>
      <c r="M16" s="9">
        <f t="shared" si="0"/>
        <v>-0.19047619047619047</v>
      </c>
      <c r="N16" s="8">
        <f t="shared" si="1"/>
        <v>0.88888888888888884</v>
      </c>
      <c r="O16" s="8">
        <f t="shared" si="2"/>
        <v>-5.5555555555555552E-2</v>
      </c>
      <c r="P16" s="8" t="str">
        <f t="shared" si="3"/>
        <v/>
      </c>
    </row>
    <row r="17" spans="1:16" x14ac:dyDescent="0.2">
      <c r="A17" s="67" t="s">
        <v>61</v>
      </c>
      <c r="B17" s="27">
        <v>3538</v>
      </c>
      <c r="C17" s="27">
        <v>3441</v>
      </c>
      <c r="D17" s="27">
        <v>3351</v>
      </c>
      <c r="E17" s="27">
        <v>3414</v>
      </c>
      <c r="F17" s="27">
        <v>3711</v>
      </c>
      <c r="G17" s="27">
        <v>3629</v>
      </c>
      <c r="H17" s="27">
        <v>3815</v>
      </c>
      <c r="I17" s="27">
        <v>3737</v>
      </c>
      <c r="J17" s="27">
        <v>3688</v>
      </c>
      <c r="K17" s="27">
        <v>3737</v>
      </c>
      <c r="L17" s="61">
        <v>3782</v>
      </c>
      <c r="M17" s="9">
        <f t="shared" si="0"/>
        <v>1.2041744715012041E-2</v>
      </c>
      <c r="N17" s="8">
        <f t="shared" si="1"/>
        <v>1.2041744715012041E-2</v>
      </c>
      <c r="O17" s="8">
        <f t="shared" si="2"/>
        <v>4.2160374758886746E-2</v>
      </c>
      <c r="P17" s="8">
        <f t="shared" si="3"/>
        <v>6.8965517241379309E-2</v>
      </c>
    </row>
    <row r="18" spans="1:16" x14ac:dyDescent="0.2">
      <c r="A18" s="67" t="s">
        <v>60</v>
      </c>
      <c r="B18" s="27">
        <v>3652</v>
      </c>
      <c r="C18" s="27">
        <v>3351</v>
      </c>
      <c r="D18" s="27">
        <v>2985</v>
      </c>
      <c r="E18" s="27">
        <v>3231</v>
      </c>
      <c r="F18" s="27">
        <v>2481</v>
      </c>
      <c r="G18" s="27">
        <v>2217</v>
      </c>
      <c r="H18" s="27">
        <v>2625</v>
      </c>
      <c r="I18" s="27">
        <v>2181</v>
      </c>
      <c r="J18" s="27">
        <v>1834</v>
      </c>
      <c r="K18" s="27">
        <v>2466</v>
      </c>
      <c r="L18" s="61">
        <v>2589</v>
      </c>
      <c r="M18" s="9">
        <f t="shared" si="0"/>
        <v>4.9878345498783457E-2</v>
      </c>
      <c r="N18" s="8">
        <f t="shared" si="1"/>
        <v>0.18707015130674004</v>
      </c>
      <c r="O18" s="8">
        <f t="shared" si="2"/>
        <v>0.16779431664411368</v>
      </c>
      <c r="P18" s="8">
        <f t="shared" si="3"/>
        <v>-0.29107338444687841</v>
      </c>
    </row>
    <row r="19" spans="1:16" x14ac:dyDescent="0.2">
      <c r="A19" s="67" t="s">
        <v>59</v>
      </c>
      <c r="B19" s="27">
        <v>941</v>
      </c>
      <c r="C19" s="27">
        <v>907</v>
      </c>
      <c r="D19" s="27">
        <v>998</v>
      </c>
      <c r="E19" s="27">
        <v>920</v>
      </c>
      <c r="F19" s="27">
        <v>1017</v>
      </c>
      <c r="G19" s="27">
        <v>1042</v>
      </c>
      <c r="H19" s="27">
        <v>1218</v>
      </c>
      <c r="I19" s="27">
        <v>1175</v>
      </c>
      <c r="J19" s="27">
        <v>1220</v>
      </c>
      <c r="K19" s="27">
        <v>1317</v>
      </c>
      <c r="L19" s="61">
        <v>1141</v>
      </c>
      <c r="M19" s="9">
        <f t="shared" si="0"/>
        <v>-0.13363705391040243</v>
      </c>
      <c r="N19" s="8">
        <f t="shared" si="1"/>
        <v>-2.8936170212765958E-2</v>
      </c>
      <c r="O19" s="8">
        <f t="shared" si="2"/>
        <v>9.5009596928982726E-2</v>
      </c>
      <c r="P19" s="8">
        <f t="shared" si="3"/>
        <v>0.21253985122210414</v>
      </c>
    </row>
    <row r="20" spans="1:16" x14ac:dyDescent="0.2">
      <c r="A20" s="70" t="s">
        <v>58</v>
      </c>
      <c r="B20" s="26">
        <v>4066</v>
      </c>
      <c r="C20" s="26">
        <v>3833</v>
      </c>
      <c r="D20" s="26">
        <v>4123</v>
      </c>
      <c r="E20" s="26">
        <v>3898</v>
      </c>
      <c r="F20" s="26">
        <v>3674</v>
      </c>
      <c r="G20" s="26">
        <v>3920</v>
      </c>
      <c r="H20" s="26">
        <v>3713</v>
      </c>
      <c r="I20" s="26">
        <v>3836</v>
      </c>
      <c r="J20" s="26">
        <v>3438</v>
      </c>
      <c r="K20" s="26">
        <v>3533</v>
      </c>
      <c r="L20" s="61">
        <v>3847</v>
      </c>
      <c r="M20" s="9">
        <f t="shared" si="0"/>
        <v>8.8876309085762814E-2</v>
      </c>
      <c r="N20" s="8">
        <f t="shared" si="1"/>
        <v>2.867570385818561E-3</v>
      </c>
      <c r="O20" s="8">
        <f t="shared" si="2"/>
        <v>-1.8622448979591838E-2</v>
      </c>
      <c r="P20" s="8">
        <f t="shared" si="3"/>
        <v>-5.386128873585834E-2</v>
      </c>
    </row>
    <row r="21" spans="1:16" x14ac:dyDescent="0.2">
      <c r="A21" s="59" t="s">
        <v>0</v>
      </c>
      <c r="B21" s="53">
        <f t="shared" ref="B21:L21" si="4">SUM(B3:B20)</f>
        <v>62123</v>
      </c>
      <c r="C21" s="53">
        <f t="shared" si="4"/>
        <v>59615</v>
      </c>
      <c r="D21" s="53">
        <f t="shared" si="4"/>
        <v>57825</v>
      </c>
      <c r="E21" s="53">
        <f t="shared" si="4"/>
        <v>56955</v>
      </c>
      <c r="F21" s="53">
        <f t="shared" si="4"/>
        <v>55493</v>
      </c>
      <c r="G21" s="53">
        <f t="shared" si="4"/>
        <v>54625</v>
      </c>
      <c r="H21" s="53">
        <f t="shared" si="4"/>
        <v>55705</v>
      </c>
      <c r="I21" s="53">
        <f t="shared" si="4"/>
        <v>54688</v>
      </c>
      <c r="J21" s="53">
        <f t="shared" si="4"/>
        <v>54971</v>
      </c>
      <c r="K21" s="53">
        <f t="shared" si="4"/>
        <v>56738</v>
      </c>
      <c r="L21" s="53">
        <f t="shared" si="4"/>
        <v>54436</v>
      </c>
      <c r="M21" s="62">
        <f t="shared" si="0"/>
        <v>-4.0572455849695092E-2</v>
      </c>
      <c r="N21" s="63">
        <f t="shared" si="1"/>
        <v>-4.6079578700994736E-3</v>
      </c>
      <c r="O21" s="63">
        <f t="shared" si="2"/>
        <v>-3.459954233409611E-3</v>
      </c>
      <c r="P21" s="63">
        <f t="shared" si="3"/>
        <v>-0.12373838996828872</v>
      </c>
    </row>
    <row r="22" spans="1:16" ht="10.15" customHeight="1" x14ac:dyDescent="0.2">
      <c r="A22" s="4"/>
      <c r="B22" s="3"/>
      <c r="C22" s="3"/>
      <c r="D22" s="3"/>
      <c r="E22" s="3"/>
      <c r="F22" s="3"/>
      <c r="G22" s="3"/>
      <c r="H22" s="3"/>
      <c r="I22" s="3"/>
      <c r="J22" s="3"/>
      <c r="K22" s="3"/>
      <c r="L22" s="3"/>
      <c r="M22" s="2"/>
      <c r="N22" s="2"/>
      <c r="O22" s="2"/>
      <c r="P22" s="2"/>
    </row>
    <row r="23" spans="1:16" x14ac:dyDescent="0.2">
      <c r="A23" s="19" t="s">
        <v>57</v>
      </c>
      <c r="B23" s="20"/>
      <c r="C23" s="20"/>
      <c r="D23" s="20"/>
      <c r="E23" s="20"/>
      <c r="F23" s="20"/>
      <c r="G23" s="20"/>
      <c r="H23" s="20"/>
      <c r="I23" s="20"/>
      <c r="J23" s="20"/>
      <c r="K23" s="20"/>
      <c r="L23" s="20"/>
      <c r="M23" s="8"/>
      <c r="N23" s="8"/>
      <c r="O23" s="8"/>
      <c r="P23" s="8"/>
    </row>
    <row r="24" spans="1:16" x14ac:dyDescent="0.2">
      <c r="A24" s="68" t="s">
        <v>15</v>
      </c>
      <c r="B24" s="17" t="s">
        <v>14</v>
      </c>
      <c r="C24" s="17" t="s">
        <v>13</v>
      </c>
      <c r="D24" s="17" t="s">
        <v>82</v>
      </c>
      <c r="E24" s="17" t="s">
        <v>84</v>
      </c>
      <c r="F24" s="17" t="s">
        <v>93</v>
      </c>
      <c r="G24" s="17" t="s">
        <v>101</v>
      </c>
      <c r="H24" s="17" t="s">
        <v>103</v>
      </c>
      <c r="I24" s="17" t="s">
        <v>106</v>
      </c>
      <c r="J24" s="17" t="s">
        <v>107</v>
      </c>
      <c r="K24" s="17" t="s">
        <v>109</v>
      </c>
      <c r="L24" s="16" t="s">
        <v>110</v>
      </c>
      <c r="M24" s="15" t="s">
        <v>12</v>
      </c>
      <c r="N24" s="14" t="s">
        <v>11</v>
      </c>
      <c r="O24" s="14" t="s">
        <v>10</v>
      </c>
      <c r="P24" s="13" t="s">
        <v>9</v>
      </c>
    </row>
    <row r="25" spans="1:16" x14ac:dyDescent="0.2">
      <c r="A25" s="67" t="s">
        <v>56</v>
      </c>
      <c r="B25" s="27">
        <v>24</v>
      </c>
      <c r="C25" s="27">
        <v>66</v>
      </c>
      <c r="D25" s="27">
        <v>171</v>
      </c>
      <c r="E25" s="27">
        <v>127</v>
      </c>
      <c r="F25" s="27">
        <v>198</v>
      </c>
      <c r="G25" s="27">
        <v>214</v>
      </c>
      <c r="H25" s="27">
        <v>372</v>
      </c>
      <c r="I25" s="27">
        <v>356</v>
      </c>
      <c r="J25" s="27">
        <v>506</v>
      </c>
      <c r="K25" s="27">
        <v>648</v>
      </c>
      <c r="L25" s="27">
        <v>665</v>
      </c>
      <c r="M25" s="9">
        <f>IFERROR(($L25-$K25)/$K25,"")</f>
        <v>2.6234567901234566E-2</v>
      </c>
      <c r="N25" s="8">
        <f>IFERROR(($L25-$I25)/$I25,"")</f>
        <v>0.8679775280898876</v>
      </c>
      <c r="O25" s="8">
        <f>IFERROR(($L25-$G25)/$G25,"")</f>
        <v>2.1074766355140189</v>
      </c>
      <c r="P25" s="8">
        <f>IFERROR(($L25-$B25)/$B25,"")</f>
        <v>26.708333333333332</v>
      </c>
    </row>
    <row r="26" spans="1:16" x14ac:dyDescent="0.2">
      <c r="A26" s="67" t="s">
        <v>55</v>
      </c>
      <c r="B26" s="27">
        <v>3241</v>
      </c>
      <c r="C26" s="27">
        <v>2720</v>
      </c>
      <c r="D26" s="27">
        <v>3349</v>
      </c>
      <c r="E26" s="27">
        <v>3505</v>
      </c>
      <c r="F26" s="27">
        <v>3282</v>
      </c>
      <c r="G26" s="27">
        <v>2545</v>
      </c>
      <c r="H26" s="27">
        <v>2778</v>
      </c>
      <c r="I26" s="27">
        <v>2460</v>
      </c>
      <c r="J26" s="27">
        <v>3402</v>
      </c>
      <c r="K26" s="27">
        <v>3204</v>
      </c>
      <c r="L26" s="27">
        <v>2958</v>
      </c>
      <c r="M26" s="9">
        <f t="shared" ref="M26:M38" si="5">IFERROR(($L26-$K26)/$K26,"")</f>
        <v>-7.6779026217228458E-2</v>
      </c>
      <c r="N26" s="8">
        <f t="shared" ref="N26:N38" si="6">IFERROR(($L26-$I26)/$I26,"")</f>
        <v>0.20243902439024392</v>
      </c>
      <c r="O26" s="8">
        <f t="shared" ref="O26:O38" si="7">IFERROR(($L26-$G26)/$G26,"")</f>
        <v>0.16227897838899805</v>
      </c>
      <c r="P26" s="8">
        <f t="shared" ref="P26:P38" si="8">IFERROR(($L26-$B26)/$B26,"")</f>
        <v>-8.7318728787411287E-2</v>
      </c>
    </row>
    <row r="27" spans="1:16" x14ac:dyDescent="0.2">
      <c r="A27" s="67" t="s">
        <v>54</v>
      </c>
      <c r="B27" s="27">
        <v>11845</v>
      </c>
      <c r="C27" s="27">
        <v>10840</v>
      </c>
      <c r="D27" s="27">
        <v>11653</v>
      </c>
      <c r="E27" s="27">
        <v>11918</v>
      </c>
      <c r="F27" s="27">
        <v>12008</v>
      </c>
      <c r="G27" s="27">
        <v>13145</v>
      </c>
      <c r="H27" s="27">
        <v>13524</v>
      </c>
      <c r="I27" s="27">
        <v>13100</v>
      </c>
      <c r="J27" s="27">
        <v>13221</v>
      </c>
      <c r="K27" s="27">
        <v>12066</v>
      </c>
      <c r="L27" s="27">
        <v>13437</v>
      </c>
      <c r="M27" s="9">
        <f t="shared" si="5"/>
        <v>0.11362506215813029</v>
      </c>
      <c r="N27" s="8">
        <f t="shared" si="6"/>
        <v>2.5725190839694656E-2</v>
      </c>
      <c r="O27" s="8">
        <f t="shared" si="7"/>
        <v>2.2213769494104221E-2</v>
      </c>
      <c r="P27" s="8">
        <f t="shared" si="8"/>
        <v>0.13440270156184045</v>
      </c>
    </row>
    <row r="28" spans="1:16" x14ac:dyDescent="0.2">
      <c r="A28" s="67" t="s">
        <v>53</v>
      </c>
      <c r="B28" s="27">
        <v>13121</v>
      </c>
      <c r="C28" s="27">
        <v>12590</v>
      </c>
      <c r="D28" s="27">
        <v>12394</v>
      </c>
      <c r="E28" s="27">
        <v>13128</v>
      </c>
      <c r="F28" s="27">
        <v>12998</v>
      </c>
      <c r="G28" s="27">
        <v>13053</v>
      </c>
      <c r="H28" s="27">
        <v>13249</v>
      </c>
      <c r="I28" s="27">
        <v>13082</v>
      </c>
      <c r="J28" s="27">
        <v>13874</v>
      </c>
      <c r="K28" s="27">
        <v>14446.5</v>
      </c>
      <c r="L28" s="27">
        <v>15490</v>
      </c>
      <c r="M28" s="9">
        <f t="shared" si="5"/>
        <v>7.2232028519018443E-2</v>
      </c>
      <c r="N28" s="8">
        <f t="shared" si="6"/>
        <v>0.18406971411099221</v>
      </c>
      <c r="O28" s="8">
        <f t="shared" si="7"/>
        <v>0.18670037539263004</v>
      </c>
      <c r="P28" s="8">
        <f t="shared" si="8"/>
        <v>0.18055026293727613</v>
      </c>
    </row>
    <row r="29" spans="1:16" x14ac:dyDescent="0.2">
      <c r="A29" s="67" t="s">
        <v>52</v>
      </c>
      <c r="B29" s="27">
        <v>490</v>
      </c>
      <c r="C29" s="27">
        <v>528</v>
      </c>
      <c r="D29" s="27">
        <v>595</v>
      </c>
      <c r="E29" s="27">
        <v>553</v>
      </c>
      <c r="F29" s="27">
        <v>656</v>
      </c>
      <c r="G29" s="27">
        <v>699</v>
      </c>
      <c r="H29" s="27">
        <v>676</v>
      </c>
      <c r="I29" s="27">
        <v>609</v>
      </c>
      <c r="J29" s="27">
        <v>661</v>
      </c>
      <c r="K29" s="27">
        <v>588</v>
      </c>
      <c r="L29" s="27">
        <v>584</v>
      </c>
      <c r="M29" s="9">
        <f t="shared" si="5"/>
        <v>-6.8027210884353739E-3</v>
      </c>
      <c r="N29" s="8">
        <f t="shared" si="6"/>
        <v>-4.1050903119868636E-2</v>
      </c>
      <c r="O29" s="8">
        <f t="shared" si="7"/>
        <v>-0.16452074391988555</v>
      </c>
      <c r="P29" s="8">
        <f t="shared" si="8"/>
        <v>0.19183673469387755</v>
      </c>
    </row>
    <row r="30" spans="1:16" x14ac:dyDescent="0.2">
      <c r="A30" s="67" t="s">
        <v>86</v>
      </c>
      <c r="B30" s="27">
        <v>2060</v>
      </c>
      <c r="C30" s="27">
        <v>2134</v>
      </c>
      <c r="D30" s="27">
        <v>1994</v>
      </c>
      <c r="E30" s="27">
        <v>1881</v>
      </c>
      <c r="F30" s="27">
        <v>1651</v>
      </c>
      <c r="G30" s="27">
        <v>2581</v>
      </c>
      <c r="H30" s="27">
        <v>2567</v>
      </c>
      <c r="I30" s="27">
        <v>2233</v>
      </c>
      <c r="J30" s="27">
        <v>2532</v>
      </c>
      <c r="K30" s="27">
        <v>2523</v>
      </c>
      <c r="L30" s="27">
        <v>2585</v>
      </c>
      <c r="M30" s="9">
        <f t="shared" si="5"/>
        <v>2.4573919936583432E-2</v>
      </c>
      <c r="N30" s="8">
        <f t="shared" si="6"/>
        <v>0.15763546798029557</v>
      </c>
      <c r="O30" s="8">
        <f t="shared" si="7"/>
        <v>1.5497869043006587E-3</v>
      </c>
      <c r="P30" s="8">
        <f t="shared" si="8"/>
        <v>0.25485436893203883</v>
      </c>
    </row>
    <row r="31" spans="1:16" x14ac:dyDescent="0.2">
      <c r="A31" s="67" t="s">
        <v>51</v>
      </c>
      <c r="B31" s="27">
        <v>754</v>
      </c>
      <c r="C31" s="27">
        <v>919</v>
      </c>
      <c r="D31" s="27">
        <v>696</v>
      </c>
      <c r="E31" s="27">
        <v>791</v>
      </c>
      <c r="F31" s="27">
        <v>840</v>
      </c>
      <c r="G31" s="27">
        <v>992</v>
      </c>
      <c r="H31" s="27">
        <v>983</v>
      </c>
      <c r="I31" s="27">
        <v>900</v>
      </c>
      <c r="J31" s="27">
        <v>865</v>
      </c>
      <c r="K31" s="27">
        <v>819</v>
      </c>
      <c r="L31" s="27">
        <v>808</v>
      </c>
      <c r="M31" s="9">
        <f t="shared" si="5"/>
        <v>-1.3431013431013432E-2</v>
      </c>
      <c r="N31" s="8">
        <f t="shared" si="6"/>
        <v>-0.10222222222222223</v>
      </c>
      <c r="O31" s="8">
        <f t="shared" si="7"/>
        <v>-0.18548387096774194</v>
      </c>
      <c r="P31" s="8">
        <f t="shared" si="8"/>
        <v>7.161803713527852E-2</v>
      </c>
    </row>
    <row r="32" spans="1:16" x14ac:dyDescent="0.2">
      <c r="A32" s="67" t="s">
        <v>50</v>
      </c>
      <c r="B32" s="27">
        <v>30178</v>
      </c>
      <c r="C32" s="27">
        <v>29242</v>
      </c>
      <c r="D32" s="27">
        <v>28030</v>
      </c>
      <c r="E32" s="27">
        <v>26661</v>
      </c>
      <c r="F32" s="27">
        <v>24253</v>
      </c>
      <c r="G32" s="27">
        <v>22240</v>
      </c>
      <c r="H32" s="27">
        <v>24813</v>
      </c>
      <c r="I32" s="27">
        <v>25702</v>
      </c>
      <c r="J32" s="27">
        <v>19367</v>
      </c>
      <c r="K32" s="27">
        <v>15415</v>
      </c>
      <c r="L32" s="27">
        <v>19795</v>
      </c>
      <c r="M32" s="9">
        <f t="shared" si="5"/>
        <v>0.28413882581900746</v>
      </c>
      <c r="N32" s="8">
        <f t="shared" si="6"/>
        <v>-0.22982647264804296</v>
      </c>
      <c r="O32" s="8">
        <f t="shared" si="7"/>
        <v>-0.10993705035971223</v>
      </c>
      <c r="P32" s="8">
        <f t="shared" si="8"/>
        <v>-0.34405858572470011</v>
      </c>
    </row>
    <row r="33" spans="1:16" x14ac:dyDescent="0.2">
      <c r="A33" s="67" t="s">
        <v>85</v>
      </c>
      <c r="B33" s="27"/>
      <c r="C33" s="27"/>
      <c r="D33" s="27"/>
      <c r="E33" s="27">
        <v>36</v>
      </c>
      <c r="F33" s="27">
        <v>84</v>
      </c>
      <c r="G33" s="27">
        <v>96</v>
      </c>
      <c r="H33" s="27">
        <v>132</v>
      </c>
      <c r="I33" s="27">
        <v>144</v>
      </c>
      <c r="J33" s="27">
        <v>153</v>
      </c>
      <c r="K33" s="27">
        <v>201</v>
      </c>
      <c r="L33" s="27">
        <v>84</v>
      </c>
      <c r="M33" s="9">
        <f t="shared" si="5"/>
        <v>-0.58208955223880599</v>
      </c>
      <c r="N33" s="8">
        <f t="shared" si="6"/>
        <v>-0.41666666666666669</v>
      </c>
      <c r="O33" s="8">
        <f t="shared" si="7"/>
        <v>-0.125</v>
      </c>
      <c r="P33" s="8" t="str">
        <f t="shared" si="8"/>
        <v/>
      </c>
    </row>
    <row r="34" spans="1:16" x14ac:dyDescent="0.2">
      <c r="A34" s="67" t="s">
        <v>49</v>
      </c>
      <c r="B34" s="27">
        <v>5555</v>
      </c>
      <c r="C34" s="27">
        <v>5295</v>
      </c>
      <c r="D34" s="27">
        <v>5382</v>
      </c>
      <c r="E34" s="27">
        <v>5042</v>
      </c>
      <c r="F34" s="27">
        <v>5046</v>
      </c>
      <c r="G34" s="27">
        <v>5077</v>
      </c>
      <c r="H34" s="27">
        <v>4771</v>
      </c>
      <c r="I34" s="27">
        <v>4859</v>
      </c>
      <c r="J34" s="27">
        <v>5154</v>
      </c>
      <c r="K34" s="27">
        <v>5663</v>
      </c>
      <c r="L34" s="27">
        <v>5704</v>
      </c>
      <c r="M34" s="9">
        <f t="shared" si="5"/>
        <v>7.2399788098181173E-3</v>
      </c>
      <c r="N34" s="8">
        <f t="shared" si="6"/>
        <v>0.17390409549289979</v>
      </c>
      <c r="O34" s="8">
        <f t="shared" si="7"/>
        <v>0.12349812881623005</v>
      </c>
      <c r="P34" s="8">
        <f t="shared" si="8"/>
        <v>2.6822682268226823E-2</v>
      </c>
    </row>
    <row r="35" spans="1:16" x14ac:dyDescent="0.2">
      <c r="A35" s="67" t="s">
        <v>48</v>
      </c>
      <c r="B35" s="27">
        <v>21330</v>
      </c>
      <c r="C35" s="27">
        <v>20562</v>
      </c>
      <c r="D35" s="27">
        <v>20054</v>
      </c>
      <c r="E35" s="27">
        <v>18870</v>
      </c>
      <c r="F35" s="27">
        <v>17467</v>
      </c>
      <c r="G35" s="27">
        <v>18314</v>
      </c>
      <c r="H35" s="27">
        <v>19446</v>
      </c>
      <c r="I35" s="27">
        <v>20642</v>
      </c>
      <c r="J35" s="27">
        <v>21518</v>
      </c>
      <c r="K35" s="27">
        <v>21865</v>
      </c>
      <c r="L35" s="27">
        <v>23222</v>
      </c>
      <c r="M35" s="9">
        <f t="shared" si="5"/>
        <v>6.206265721472673E-2</v>
      </c>
      <c r="N35" s="8">
        <f t="shared" si="6"/>
        <v>0.12498788877046797</v>
      </c>
      <c r="O35" s="8">
        <f t="shared" si="7"/>
        <v>0.26799170033853881</v>
      </c>
      <c r="P35" s="8">
        <f t="shared" si="8"/>
        <v>8.8701359587435538E-2</v>
      </c>
    </row>
    <row r="36" spans="1:16" x14ac:dyDescent="0.2">
      <c r="A36" s="67" t="s">
        <v>104</v>
      </c>
      <c r="B36" s="27">
        <v>4216</v>
      </c>
      <c r="C36" s="27">
        <v>3927</v>
      </c>
      <c r="D36" s="27">
        <v>4343</v>
      </c>
      <c r="E36" s="27">
        <v>4192</v>
      </c>
      <c r="F36" s="27">
        <v>3680</v>
      </c>
      <c r="G36" s="27">
        <v>3563</v>
      </c>
      <c r="H36" s="27">
        <v>3647</v>
      </c>
      <c r="I36" s="27">
        <v>3870</v>
      </c>
      <c r="J36" s="27">
        <v>4092</v>
      </c>
      <c r="K36" s="27">
        <v>3602</v>
      </c>
      <c r="L36" s="27">
        <v>3459</v>
      </c>
      <c r="M36" s="9">
        <f t="shared" si="5"/>
        <v>-3.9700166574125485E-2</v>
      </c>
      <c r="N36" s="8">
        <f t="shared" si="6"/>
        <v>-0.1062015503875969</v>
      </c>
      <c r="O36" s="8">
        <f t="shared" si="7"/>
        <v>-2.9188885770418185E-2</v>
      </c>
      <c r="P36" s="8">
        <f t="shared" si="8"/>
        <v>-0.1795540796963947</v>
      </c>
    </row>
    <row r="37" spans="1:16" x14ac:dyDescent="0.2">
      <c r="A37" s="70" t="s">
        <v>47</v>
      </c>
      <c r="B37" s="26">
        <v>2284</v>
      </c>
      <c r="C37" s="26">
        <v>2461</v>
      </c>
      <c r="D37" s="26">
        <v>2790</v>
      </c>
      <c r="E37" s="26">
        <v>2823</v>
      </c>
      <c r="F37" s="26">
        <v>2739</v>
      </c>
      <c r="G37" s="26">
        <v>3207</v>
      </c>
      <c r="H37" s="26">
        <v>2677</v>
      </c>
      <c r="I37" s="26">
        <v>2970</v>
      </c>
      <c r="J37" s="26">
        <v>3573</v>
      </c>
      <c r="K37" s="26">
        <v>3462</v>
      </c>
      <c r="L37" s="27">
        <v>4021</v>
      </c>
      <c r="M37" s="9">
        <f t="shared" si="5"/>
        <v>0.16146735990756789</v>
      </c>
      <c r="N37" s="8">
        <f t="shared" si="6"/>
        <v>0.35387205387205389</v>
      </c>
      <c r="O37" s="8">
        <f t="shared" si="7"/>
        <v>0.25381976925475525</v>
      </c>
      <c r="P37" s="8">
        <f t="shared" si="8"/>
        <v>0.760507880910683</v>
      </c>
    </row>
    <row r="38" spans="1:16" x14ac:dyDescent="0.2">
      <c r="A38" s="59" t="s">
        <v>0</v>
      </c>
      <c r="B38" s="53">
        <f t="shared" ref="B38:L38" si="9">SUM(B25:B37)</f>
        <v>95098</v>
      </c>
      <c r="C38" s="53">
        <f t="shared" si="9"/>
        <v>91284</v>
      </c>
      <c r="D38" s="53">
        <f t="shared" si="9"/>
        <v>91451</v>
      </c>
      <c r="E38" s="53">
        <f t="shared" si="9"/>
        <v>89527</v>
      </c>
      <c r="F38" s="53">
        <f t="shared" si="9"/>
        <v>84902</v>
      </c>
      <c r="G38" s="53">
        <f t="shared" si="9"/>
        <v>85726</v>
      </c>
      <c r="H38" s="53">
        <f t="shared" si="9"/>
        <v>89635</v>
      </c>
      <c r="I38" s="53">
        <f t="shared" si="9"/>
        <v>90927</v>
      </c>
      <c r="J38" s="53">
        <f t="shared" si="9"/>
        <v>88918</v>
      </c>
      <c r="K38" s="53">
        <f t="shared" si="9"/>
        <v>84502.5</v>
      </c>
      <c r="L38" s="53">
        <f t="shared" si="9"/>
        <v>92812</v>
      </c>
      <c r="M38" s="62">
        <f t="shared" si="5"/>
        <v>9.8334368805656644E-2</v>
      </c>
      <c r="N38" s="63">
        <f t="shared" si="6"/>
        <v>2.0730916009546119E-2</v>
      </c>
      <c r="O38" s="63">
        <f t="shared" si="7"/>
        <v>8.265870331054756E-2</v>
      </c>
      <c r="P38" s="63">
        <f t="shared" si="8"/>
        <v>-2.4038360428189867E-2</v>
      </c>
    </row>
    <row r="39" spans="1:16" x14ac:dyDescent="0.2">
      <c r="A39" s="19" t="s">
        <v>46</v>
      </c>
      <c r="B39" s="20"/>
      <c r="C39" s="20"/>
      <c r="D39" s="20"/>
      <c r="E39" s="20"/>
      <c r="F39" s="20"/>
      <c r="G39" s="20"/>
      <c r="H39" s="20"/>
      <c r="I39" s="20"/>
      <c r="J39" s="20"/>
      <c r="K39" s="20"/>
      <c r="L39" s="20"/>
      <c r="M39" s="8"/>
      <c r="N39" s="8"/>
      <c r="O39" s="8"/>
      <c r="P39" s="8"/>
    </row>
    <row r="40" spans="1:16" x14ac:dyDescent="0.2">
      <c r="A40" s="68" t="s">
        <v>15</v>
      </c>
      <c r="B40" s="17" t="s">
        <v>14</v>
      </c>
      <c r="C40" s="17" t="s">
        <v>13</v>
      </c>
      <c r="D40" s="17" t="s">
        <v>82</v>
      </c>
      <c r="E40" s="17" t="s">
        <v>84</v>
      </c>
      <c r="F40" s="17" t="s">
        <v>93</v>
      </c>
      <c r="G40" s="17" t="s">
        <v>101</v>
      </c>
      <c r="H40" s="17" t="s">
        <v>103</v>
      </c>
      <c r="I40" s="17" t="s">
        <v>106</v>
      </c>
      <c r="J40" s="17" t="s">
        <v>107</v>
      </c>
      <c r="K40" s="17" t="s">
        <v>109</v>
      </c>
      <c r="L40" s="16" t="s">
        <v>110</v>
      </c>
      <c r="M40" s="15" t="s">
        <v>12</v>
      </c>
      <c r="N40" s="14" t="s">
        <v>11</v>
      </c>
      <c r="O40" s="14" t="s">
        <v>10</v>
      </c>
      <c r="P40" s="13" t="s">
        <v>9</v>
      </c>
    </row>
    <row r="41" spans="1:16" x14ac:dyDescent="0.2">
      <c r="A41" s="67" t="s">
        <v>45</v>
      </c>
      <c r="B41" s="27">
        <v>2048</v>
      </c>
      <c r="C41" s="27">
        <v>1727</v>
      </c>
      <c r="D41" s="27">
        <v>1934</v>
      </c>
      <c r="E41" s="27">
        <v>1994</v>
      </c>
      <c r="F41" s="27">
        <v>1784</v>
      </c>
      <c r="G41" s="27">
        <v>2098</v>
      </c>
      <c r="H41" s="27">
        <v>2187</v>
      </c>
      <c r="I41" s="27">
        <v>2662</v>
      </c>
      <c r="J41" s="27">
        <v>1922</v>
      </c>
      <c r="K41" s="27">
        <v>2203</v>
      </c>
      <c r="L41" s="61">
        <v>2070</v>
      </c>
      <c r="M41" s="9">
        <f>IFERROR(($L41-$K41)/$K41,"")</f>
        <v>-6.0372219700408535E-2</v>
      </c>
      <c r="N41" s="8">
        <f>IFERROR(($L41-$I41)/$I41,"")</f>
        <v>-0.22238918106686703</v>
      </c>
      <c r="O41" s="8">
        <f>IFERROR(($L41-$G41)/$G41,"")</f>
        <v>-1.334604385128694E-2</v>
      </c>
      <c r="P41" s="8">
        <f>IFERROR(($L41-$B41)/$B41,"")</f>
        <v>1.07421875E-2</v>
      </c>
    </row>
    <row r="42" spans="1:16" x14ac:dyDescent="0.2">
      <c r="A42" s="67" t="s">
        <v>44</v>
      </c>
      <c r="B42" s="27">
        <v>135</v>
      </c>
      <c r="C42" s="27">
        <v>171</v>
      </c>
      <c r="D42" s="27">
        <v>237</v>
      </c>
      <c r="E42" s="27">
        <v>240</v>
      </c>
      <c r="F42" s="27">
        <v>255</v>
      </c>
      <c r="G42" s="27">
        <v>240</v>
      </c>
      <c r="H42" s="27">
        <v>255</v>
      </c>
      <c r="I42" s="27">
        <v>357</v>
      </c>
      <c r="J42" s="27">
        <v>354</v>
      </c>
      <c r="K42" s="27">
        <v>240</v>
      </c>
      <c r="L42" s="61">
        <v>240</v>
      </c>
      <c r="M42" s="9">
        <f t="shared" ref="M42:M59" si="10">IFERROR(($L42-$K42)/$K42,"")</f>
        <v>0</v>
      </c>
      <c r="N42" s="8">
        <f t="shared" ref="N42:N59" si="11">IFERROR(($L42-$I42)/$I42,"")</f>
        <v>-0.32773109243697479</v>
      </c>
      <c r="O42" s="8">
        <f t="shared" ref="O42:O59" si="12">IFERROR(($L42-$G42)/$G42,"")</f>
        <v>0</v>
      </c>
      <c r="P42" s="8">
        <f t="shared" ref="P42:P59" si="13">IFERROR(($L42-$B42)/$B42,"")</f>
        <v>0.77777777777777779</v>
      </c>
    </row>
    <row r="43" spans="1:16" x14ac:dyDescent="0.2">
      <c r="A43" s="67" t="s">
        <v>43</v>
      </c>
      <c r="B43" s="27">
        <v>2226</v>
      </c>
      <c r="C43" s="27">
        <v>1635</v>
      </c>
      <c r="D43" s="27">
        <v>1677</v>
      </c>
      <c r="E43" s="27">
        <v>1563</v>
      </c>
      <c r="F43" s="27">
        <v>1248</v>
      </c>
      <c r="G43" s="27">
        <v>1701</v>
      </c>
      <c r="H43" s="27">
        <v>1809</v>
      </c>
      <c r="I43" s="27">
        <v>1167</v>
      </c>
      <c r="J43" s="27">
        <v>1719</v>
      </c>
      <c r="K43" s="27">
        <v>1730</v>
      </c>
      <c r="L43" s="61">
        <v>1431</v>
      </c>
      <c r="M43" s="9">
        <f t="shared" si="10"/>
        <v>-0.17283236994219653</v>
      </c>
      <c r="N43" s="8">
        <f t="shared" si="11"/>
        <v>0.2262210796915167</v>
      </c>
      <c r="O43" s="8">
        <f t="shared" si="12"/>
        <v>-0.15873015873015872</v>
      </c>
      <c r="P43" s="8">
        <f t="shared" si="13"/>
        <v>-0.35714285714285715</v>
      </c>
    </row>
    <row r="44" spans="1:16" x14ac:dyDescent="0.2">
      <c r="A44" s="67" t="s">
        <v>42</v>
      </c>
      <c r="B44" s="27">
        <v>4734</v>
      </c>
      <c r="C44" s="27">
        <v>5033</v>
      </c>
      <c r="D44" s="27">
        <v>4576</v>
      </c>
      <c r="E44" s="27">
        <v>4726</v>
      </c>
      <c r="F44" s="27">
        <v>5019</v>
      </c>
      <c r="G44" s="27">
        <v>4870</v>
      </c>
      <c r="H44" s="27">
        <v>4495</v>
      </c>
      <c r="I44" s="27">
        <v>4825</v>
      </c>
      <c r="J44" s="27">
        <v>4609</v>
      </c>
      <c r="K44" s="27">
        <v>4961</v>
      </c>
      <c r="L44" s="61">
        <v>4551</v>
      </c>
      <c r="M44" s="9">
        <f t="shared" si="10"/>
        <v>-8.2644628099173556E-2</v>
      </c>
      <c r="N44" s="8">
        <f t="shared" si="11"/>
        <v>-5.6787564766839375E-2</v>
      </c>
      <c r="O44" s="8">
        <f t="shared" si="12"/>
        <v>-6.5503080082135526E-2</v>
      </c>
      <c r="P44" s="8">
        <f t="shared" si="13"/>
        <v>-3.8656527249683145E-2</v>
      </c>
    </row>
    <row r="45" spans="1:16" x14ac:dyDescent="0.2">
      <c r="A45" s="67" t="s">
        <v>41</v>
      </c>
      <c r="B45" s="27">
        <v>5205</v>
      </c>
      <c r="C45" s="27">
        <v>5187</v>
      </c>
      <c r="D45" s="27">
        <v>4801</v>
      </c>
      <c r="E45" s="27">
        <v>4908</v>
      </c>
      <c r="F45" s="27">
        <v>5088</v>
      </c>
      <c r="G45" s="27">
        <v>5597</v>
      </c>
      <c r="H45" s="27">
        <v>5046</v>
      </c>
      <c r="I45" s="27">
        <v>5271</v>
      </c>
      <c r="J45" s="27">
        <v>5769</v>
      </c>
      <c r="K45" s="27">
        <v>6553</v>
      </c>
      <c r="L45" s="61">
        <v>5781</v>
      </c>
      <c r="M45" s="9">
        <f t="shared" si="10"/>
        <v>-0.11780863726537463</v>
      </c>
      <c r="N45" s="8">
        <f t="shared" si="11"/>
        <v>9.6755833807626632E-2</v>
      </c>
      <c r="O45" s="8">
        <f t="shared" si="12"/>
        <v>3.2874754332678217E-2</v>
      </c>
      <c r="P45" s="8">
        <f t="shared" si="13"/>
        <v>0.11066282420749279</v>
      </c>
    </row>
    <row r="46" spans="1:16" x14ac:dyDescent="0.2">
      <c r="A46" s="67" t="s">
        <v>40</v>
      </c>
      <c r="B46" s="27">
        <v>11996</v>
      </c>
      <c r="C46" s="27">
        <v>11808</v>
      </c>
      <c r="D46" s="27">
        <v>9639</v>
      </c>
      <c r="E46" s="27">
        <v>8960</v>
      </c>
      <c r="F46" s="27">
        <v>8780</v>
      </c>
      <c r="G46" s="27">
        <v>11170</v>
      </c>
      <c r="H46" s="27">
        <v>12675</v>
      </c>
      <c r="I46" s="27">
        <v>14856</v>
      </c>
      <c r="J46" s="27">
        <v>15073</v>
      </c>
      <c r="K46" s="27">
        <v>16132</v>
      </c>
      <c r="L46" s="61">
        <v>15984</v>
      </c>
      <c r="M46" s="9">
        <f t="shared" si="10"/>
        <v>-9.1743119266055051E-3</v>
      </c>
      <c r="N46" s="8">
        <f t="shared" si="11"/>
        <v>7.5928917609046853E-2</v>
      </c>
      <c r="O46" s="8">
        <f t="shared" si="12"/>
        <v>0.43097582811101165</v>
      </c>
      <c r="P46" s="8">
        <f t="shared" si="13"/>
        <v>0.3324441480493498</v>
      </c>
    </row>
    <row r="47" spans="1:16" x14ac:dyDescent="0.2">
      <c r="A47" s="67" t="s">
        <v>39</v>
      </c>
      <c r="B47" s="27">
        <v>1698</v>
      </c>
      <c r="C47" s="27">
        <v>2025</v>
      </c>
      <c r="D47" s="27">
        <v>2703</v>
      </c>
      <c r="E47" s="27">
        <v>2961</v>
      </c>
      <c r="F47" s="27">
        <v>2899</v>
      </c>
      <c r="G47" s="27">
        <v>2958</v>
      </c>
      <c r="H47" s="27">
        <v>2913</v>
      </c>
      <c r="I47" s="27">
        <v>3078</v>
      </c>
      <c r="J47" s="27">
        <v>3193</v>
      </c>
      <c r="K47" s="27">
        <v>2984</v>
      </c>
      <c r="L47" s="61">
        <v>3366</v>
      </c>
      <c r="M47" s="9">
        <f t="shared" si="10"/>
        <v>0.12801608579088472</v>
      </c>
      <c r="N47" s="8">
        <f t="shared" si="11"/>
        <v>9.3567251461988299E-2</v>
      </c>
      <c r="O47" s="8">
        <f t="shared" si="12"/>
        <v>0.13793103448275862</v>
      </c>
      <c r="P47" s="8">
        <f t="shared" si="13"/>
        <v>0.98233215547703179</v>
      </c>
    </row>
    <row r="48" spans="1:16" x14ac:dyDescent="0.2">
      <c r="A48" s="67" t="s">
        <v>38</v>
      </c>
      <c r="B48" s="27">
        <v>3171</v>
      </c>
      <c r="C48" s="27">
        <v>3031</v>
      </c>
      <c r="D48" s="27">
        <v>2610</v>
      </c>
      <c r="E48" s="27">
        <v>3096</v>
      </c>
      <c r="F48" s="27">
        <v>2566</v>
      </c>
      <c r="G48" s="27">
        <v>2329</v>
      </c>
      <c r="H48" s="27">
        <v>2728</v>
      </c>
      <c r="I48" s="27">
        <v>2988</v>
      </c>
      <c r="J48" s="27">
        <v>3042</v>
      </c>
      <c r="K48" s="27">
        <v>2455</v>
      </c>
      <c r="L48" s="61">
        <v>2796</v>
      </c>
      <c r="M48" s="9">
        <f t="shared" si="10"/>
        <v>0.13890020366598779</v>
      </c>
      <c r="N48" s="8">
        <f t="shared" si="11"/>
        <v>-6.4257028112449793E-2</v>
      </c>
      <c r="O48" s="8">
        <f t="shared" si="12"/>
        <v>0.20051524259338771</v>
      </c>
      <c r="P48" s="8">
        <f t="shared" si="13"/>
        <v>-0.11825922421948912</v>
      </c>
    </row>
    <row r="49" spans="1:16" x14ac:dyDescent="0.2">
      <c r="A49" s="67" t="s">
        <v>37</v>
      </c>
      <c r="B49" s="27">
        <v>8445</v>
      </c>
      <c r="C49" s="27">
        <v>7958</v>
      </c>
      <c r="D49" s="27">
        <v>7262</v>
      </c>
      <c r="E49" s="27">
        <v>6833</v>
      </c>
      <c r="F49" s="27">
        <v>6948</v>
      </c>
      <c r="G49" s="27">
        <v>8080</v>
      </c>
      <c r="H49" s="27">
        <v>7585</v>
      </c>
      <c r="I49" s="27">
        <v>7750</v>
      </c>
      <c r="J49" s="27">
        <v>8316</v>
      </c>
      <c r="K49" s="27">
        <v>8154</v>
      </c>
      <c r="L49" s="61">
        <v>7568</v>
      </c>
      <c r="M49" s="9">
        <f t="shared" si="10"/>
        <v>-7.1866568555310276E-2</v>
      </c>
      <c r="N49" s="8">
        <f t="shared" si="11"/>
        <v>-2.3483870967741936E-2</v>
      </c>
      <c r="O49" s="8">
        <f t="shared" si="12"/>
        <v>-6.3366336633663367E-2</v>
      </c>
      <c r="P49" s="8">
        <f t="shared" si="13"/>
        <v>-0.10384843102427471</v>
      </c>
    </row>
    <row r="50" spans="1:16" x14ac:dyDescent="0.2">
      <c r="A50" s="67" t="s">
        <v>36</v>
      </c>
      <c r="B50" s="27">
        <v>432</v>
      </c>
      <c r="C50" s="27">
        <v>606</v>
      </c>
      <c r="D50" s="27">
        <v>735</v>
      </c>
      <c r="E50" s="27">
        <v>713</v>
      </c>
      <c r="F50" s="27">
        <v>1014</v>
      </c>
      <c r="G50" s="27">
        <v>1029</v>
      </c>
      <c r="H50" s="27">
        <v>1116</v>
      </c>
      <c r="I50" s="27">
        <v>1185</v>
      </c>
      <c r="J50" s="27">
        <v>1011</v>
      </c>
      <c r="K50" s="27">
        <v>900</v>
      </c>
      <c r="L50" s="61">
        <v>1188</v>
      </c>
      <c r="M50" s="9">
        <f t="shared" si="10"/>
        <v>0.32</v>
      </c>
      <c r="N50" s="8">
        <f t="shared" si="11"/>
        <v>2.5316455696202532E-3</v>
      </c>
      <c r="O50" s="8">
        <f t="shared" si="12"/>
        <v>0.15451895043731778</v>
      </c>
      <c r="P50" s="8">
        <f t="shared" si="13"/>
        <v>1.75</v>
      </c>
    </row>
    <row r="51" spans="1:16" x14ac:dyDescent="0.2">
      <c r="A51" s="67" t="s">
        <v>33</v>
      </c>
      <c r="B51" s="27">
        <v>516</v>
      </c>
      <c r="C51" s="27">
        <v>414</v>
      </c>
      <c r="D51" s="27">
        <v>454</v>
      </c>
      <c r="E51" s="27">
        <v>516</v>
      </c>
      <c r="F51" s="27">
        <v>558</v>
      </c>
      <c r="G51" s="27">
        <v>561</v>
      </c>
      <c r="H51" s="27">
        <v>666</v>
      </c>
      <c r="I51" s="27">
        <v>564</v>
      </c>
      <c r="J51" s="27">
        <v>612</v>
      </c>
      <c r="K51" s="27">
        <v>462</v>
      </c>
      <c r="L51" s="61">
        <v>477</v>
      </c>
      <c r="M51" s="9">
        <f t="shared" si="10"/>
        <v>3.2467532467532464E-2</v>
      </c>
      <c r="N51" s="8">
        <f t="shared" si="11"/>
        <v>-0.15425531914893617</v>
      </c>
      <c r="O51" s="8">
        <f t="shared" si="12"/>
        <v>-0.1497326203208556</v>
      </c>
      <c r="P51" s="8">
        <f t="shared" si="13"/>
        <v>-7.5581395348837205E-2</v>
      </c>
    </row>
    <row r="52" spans="1:16" x14ac:dyDescent="0.2">
      <c r="A52" s="67" t="s">
        <v>32</v>
      </c>
      <c r="B52" s="27">
        <v>1050</v>
      </c>
      <c r="C52" s="27">
        <v>923</v>
      </c>
      <c r="D52" s="27">
        <v>833</v>
      </c>
      <c r="E52" s="27">
        <v>928</v>
      </c>
      <c r="F52" s="27">
        <v>875</v>
      </c>
      <c r="G52" s="27">
        <v>943</v>
      </c>
      <c r="H52" s="27">
        <v>992</v>
      </c>
      <c r="I52" s="27">
        <v>932</v>
      </c>
      <c r="J52" s="27">
        <v>877</v>
      </c>
      <c r="K52" s="27">
        <v>1028</v>
      </c>
      <c r="L52" s="61">
        <v>949</v>
      </c>
      <c r="M52" s="9">
        <f t="shared" si="10"/>
        <v>-7.6848249027237359E-2</v>
      </c>
      <c r="N52" s="8">
        <f t="shared" si="11"/>
        <v>1.8240343347639486E-2</v>
      </c>
      <c r="O52" s="8">
        <f t="shared" si="12"/>
        <v>6.3626723223753979E-3</v>
      </c>
      <c r="P52" s="8">
        <f t="shared" si="13"/>
        <v>-9.6190476190476187E-2</v>
      </c>
    </row>
    <row r="53" spans="1:16" x14ac:dyDescent="0.2">
      <c r="A53" s="67" t="s">
        <v>31</v>
      </c>
      <c r="B53" s="27">
        <v>159</v>
      </c>
      <c r="C53" s="27">
        <v>153</v>
      </c>
      <c r="D53" s="27">
        <v>270</v>
      </c>
      <c r="E53" s="27">
        <v>339</v>
      </c>
      <c r="F53" s="27">
        <v>234</v>
      </c>
      <c r="G53" s="27">
        <v>224</v>
      </c>
      <c r="H53" s="27">
        <v>251</v>
      </c>
      <c r="I53" s="27">
        <v>298</v>
      </c>
      <c r="J53" s="27">
        <v>299</v>
      </c>
      <c r="K53" s="27">
        <v>303</v>
      </c>
      <c r="L53" s="61">
        <v>294</v>
      </c>
      <c r="M53" s="9">
        <f t="shared" si="10"/>
        <v>-2.9702970297029702E-2</v>
      </c>
      <c r="N53" s="8">
        <f t="shared" si="11"/>
        <v>-1.3422818791946308E-2</v>
      </c>
      <c r="O53" s="8">
        <f t="shared" si="12"/>
        <v>0.3125</v>
      </c>
      <c r="P53" s="8">
        <f t="shared" si="13"/>
        <v>0.84905660377358494</v>
      </c>
    </row>
    <row r="54" spans="1:16" x14ac:dyDescent="0.2">
      <c r="A54" s="67" t="s">
        <v>30</v>
      </c>
      <c r="B54" s="27">
        <v>6537</v>
      </c>
      <c r="C54" s="27">
        <v>6562</v>
      </c>
      <c r="D54" s="27">
        <v>6234</v>
      </c>
      <c r="E54" s="27">
        <v>6158</v>
      </c>
      <c r="F54" s="27">
        <v>5398</v>
      </c>
      <c r="G54" s="27">
        <v>5903</v>
      </c>
      <c r="H54" s="27">
        <v>6155</v>
      </c>
      <c r="I54" s="27">
        <v>6200</v>
      </c>
      <c r="J54" s="27">
        <v>5396</v>
      </c>
      <c r="K54" s="27">
        <v>5854</v>
      </c>
      <c r="L54" s="61">
        <v>5289</v>
      </c>
      <c r="M54" s="9">
        <f t="shared" si="10"/>
        <v>-9.6515203279808684E-2</v>
      </c>
      <c r="N54" s="8">
        <f t="shared" si="11"/>
        <v>-0.14693548387096775</v>
      </c>
      <c r="O54" s="8">
        <f t="shared" si="12"/>
        <v>-0.10401490767406403</v>
      </c>
      <c r="P54" s="8">
        <f t="shared" si="13"/>
        <v>-0.19091326296466268</v>
      </c>
    </row>
    <row r="55" spans="1:16" x14ac:dyDescent="0.2">
      <c r="A55" s="67" t="s">
        <v>105</v>
      </c>
      <c r="B55" s="27"/>
      <c r="C55" s="27"/>
      <c r="D55" s="27"/>
      <c r="E55" s="27"/>
      <c r="F55" s="27"/>
      <c r="G55" s="27"/>
      <c r="H55" s="27">
        <v>87</v>
      </c>
      <c r="I55" s="27"/>
      <c r="J55" s="27"/>
      <c r="K55" s="27"/>
      <c r="L55" s="61"/>
      <c r="M55" s="9" t="str">
        <f t="shared" si="10"/>
        <v/>
      </c>
      <c r="N55" s="8" t="str">
        <f t="shared" si="11"/>
        <v/>
      </c>
      <c r="O55" s="8" t="str">
        <f t="shared" si="12"/>
        <v/>
      </c>
      <c r="P55" s="8" t="str">
        <f t="shared" si="13"/>
        <v/>
      </c>
    </row>
    <row r="56" spans="1:16" x14ac:dyDescent="0.2">
      <c r="A56" s="67" t="s">
        <v>111</v>
      </c>
      <c r="B56" s="27"/>
      <c r="C56" s="27"/>
      <c r="D56" s="27"/>
      <c r="E56" s="27"/>
      <c r="F56" s="27"/>
      <c r="G56" s="27"/>
      <c r="H56" s="27"/>
      <c r="I56" s="27"/>
      <c r="J56" s="27"/>
      <c r="K56" s="27"/>
      <c r="L56" s="61">
        <v>105</v>
      </c>
      <c r="M56" s="9" t="str">
        <f t="shared" si="10"/>
        <v/>
      </c>
      <c r="N56" s="8" t="str">
        <f t="shared" si="11"/>
        <v/>
      </c>
      <c r="O56" s="8" t="str">
        <f t="shared" si="12"/>
        <v/>
      </c>
      <c r="P56" s="8" t="str">
        <f t="shared" si="13"/>
        <v/>
      </c>
    </row>
    <row r="57" spans="1:16" x14ac:dyDescent="0.2">
      <c r="A57" s="67" t="s">
        <v>29</v>
      </c>
      <c r="B57" s="27">
        <v>1941</v>
      </c>
      <c r="C57" s="27">
        <v>3096</v>
      </c>
      <c r="D57" s="27">
        <v>2564</v>
      </c>
      <c r="E57" s="27">
        <v>1699</v>
      </c>
      <c r="F57" s="27">
        <v>1463</v>
      </c>
      <c r="G57" s="27">
        <v>302</v>
      </c>
      <c r="H57" s="27">
        <v>295</v>
      </c>
      <c r="I57" s="27">
        <v>975</v>
      </c>
      <c r="J57" s="27">
        <v>1044</v>
      </c>
      <c r="K57" s="27">
        <v>981</v>
      </c>
      <c r="L57" s="61">
        <v>780</v>
      </c>
      <c r="M57" s="9">
        <f t="shared" si="10"/>
        <v>-0.20489296636085627</v>
      </c>
      <c r="N57" s="8">
        <f t="shared" si="11"/>
        <v>-0.2</v>
      </c>
      <c r="O57" s="8">
        <f t="shared" si="12"/>
        <v>1.5827814569536425</v>
      </c>
      <c r="P57" s="8">
        <f t="shared" si="13"/>
        <v>-0.59814528593508498</v>
      </c>
    </row>
    <row r="58" spans="1:16" x14ac:dyDescent="0.2">
      <c r="A58" s="70" t="s">
        <v>28</v>
      </c>
      <c r="B58" s="26">
        <v>7714</v>
      </c>
      <c r="C58" s="26">
        <v>7260</v>
      </c>
      <c r="D58" s="26">
        <v>7425</v>
      </c>
      <c r="E58" s="26">
        <v>7406</v>
      </c>
      <c r="F58" s="26">
        <v>7754</v>
      </c>
      <c r="G58" s="26">
        <v>6964</v>
      </c>
      <c r="H58" s="26">
        <v>7064</v>
      </c>
      <c r="I58" s="26">
        <v>6369</v>
      </c>
      <c r="J58" s="26">
        <v>7379</v>
      </c>
      <c r="K58" s="26">
        <v>7815</v>
      </c>
      <c r="L58" s="61">
        <f>7821-219</f>
        <v>7602</v>
      </c>
      <c r="M58" s="9">
        <f t="shared" si="10"/>
        <v>-2.72552783109405E-2</v>
      </c>
      <c r="N58" s="8">
        <f t="shared" si="11"/>
        <v>0.19359397079604335</v>
      </c>
      <c r="O58" s="8">
        <f t="shared" si="12"/>
        <v>9.1614014933946011E-2</v>
      </c>
      <c r="P58" s="8">
        <f t="shared" si="13"/>
        <v>-1.4519056261343012E-2</v>
      </c>
    </row>
    <row r="59" spans="1:16" x14ac:dyDescent="0.2">
      <c r="A59" s="59" t="s">
        <v>0</v>
      </c>
      <c r="B59" s="53">
        <f t="shared" ref="B59:L59" si="14">SUM(B41:B58)</f>
        <v>58007</v>
      </c>
      <c r="C59" s="53">
        <f t="shared" si="14"/>
        <v>57589</v>
      </c>
      <c r="D59" s="53">
        <f t="shared" si="14"/>
        <v>53954</v>
      </c>
      <c r="E59" s="53">
        <f t="shared" si="14"/>
        <v>53040</v>
      </c>
      <c r="F59" s="53">
        <f t="shared" si="14"/>
        <v>51883</v>
      </c>
      <c r="G59" s="53">
        <f t="shared" si="14"/>
        <v>54969</v>
      </c>
      <c r="H59" s="53">
        <f t="shared" si="14"/>
        <v>56319</v>
      </c>
      <c r="I59" s="53">
        <f t="shared" si="14"/>
        <v>59477</v>
      </c>
      <c r="J59" s="53">
        <f t="shared" si="14"/>
        <v>60615</v>
      </c>
      <c r="K59" s="53">
        <f t="shared" si="14"/>
        <v>62755</v>
      </c>
      <c r="L59" s="54">
        <f t="shared" si="14"/>
        <v>60471</v>
      </c>
      <c r="M59" s="62">
        <f t="shared" si="10"/>
        <v>-3.6395506334156641E-2</v>
      </c>
      <c r="N59" s="63">
        <f t="shared" si="11"/>
        <v>1.6712342586209794E-2</v>
      </c>
      <c r="O59" s="63">
        <f t="shared" si="12"/>
        <v>0.10009277956666485</v>
      </c>
      <c r="P59" s="63">
        <f t="shared" si="13"/>
        <v>4.2477632009929836E-2</v>
      </c>
    </row>
    <row r="60" spans="1:16" x14ac:dyDescent="0.2">
      <c r="A60" s="4"/>
      <c r="B60" s="3"/>
      <c r="C60" s="3"/>
      <c r="D60" s="3"/>
      <c r="E60" s="3"/>
      <c r="F60" s="3"/>
      <c r="G60" s="3"/>
      <c r="H60" s="3"/>
      <c r="I60" s="3"/>
      <c r="J60" s="3"/>
      <c r="K60" s="3"/>
      <c r="L60" s="3"/>
      <c r="M60" s="2"/>
      <c r="N60" s="2"/>
      <c r="O60" s="2"/>
      <c r="P60" s="2"/>
    </row>
    <row r="61" spans="1:16" x14ac:dyDescent="0.2">
      <c r="A61" s="19" t="s">
        <v>27</v>
      </c>
      <c r="B61" s="20"/>
      <c r="C61" s="20"/>
      <c r="D61" s="20"/>
      <c r="E61" s="20"/>
      <c r="F61" s="20"/>
      <c r="G61" s="20"/>
      <c r="H61" s="23"/>
      <c r="I61" s="23"/>
      <c r="J61" s="23"/>
      <c r="K61" s="23"/>
      <c r="L61" s="20"/>
      <c r="M61" s="8"/>
      <c r="N61" s="22"/>
      <c r="O61" s="22"/>
      <c r="P61" s="22"/>
    </row>
    <row r="62" spans="1:16" x14ac:dyDescent="0.2">
      <c r="A62" s="68"/>
      <c r="B62" s="17" t="s">
        <v>14</v>
      </c>
      <c r="C62" s="17" t="s">
        <v>13</v>
      </c>
      <c r="D62" s="17" t="s">
        <v>82</v>
      </c>
      <c r="E62" s="17" t="s">
        <v>84</v>
      </c>
      <c r="F62" s="17" t="s">
        <v>93</v>
      </c>
      <c r="G62" s="17" t="s">
        <v>101</v>
      </c>
      <c r="H62" s="17" t="s">
        <v>103</v>
      </c>
      <c r="I62" s="17" t="s">
        <v>106</v>
      </c>
      <c r="J62" s="17" t="s">
        <v>107</v>
      </c>
      <c r="K62" s="17" t="s">
        <v>109</v>
      </c>
      <c r="L62" s="16" t="s">
        <v>110</v>
      </c>
      <c r="M62" s="15" t="s">
        <v>12</v>
      </c>
      <c r="N62" s="14" t="s">
        <v>11</v>
      </c>
      <c r="O62" s="14" t="s">
        <v>10</v>
      </c>
      <c r="P62" s="13" t="s">
        <v>9</v>
      </c>
    </row>
    <row r="63" spans="1:16" x14ac:dyDescent="0.2">
      <c r="A63" s="69" t="s">
        <v>26</v>
      </c>
      <c r="B63" s="11">
        <v>12266</v>
      </c>
      <c r="C63" s="11">
        <v>12618</v>
      </c>
      <c r="D63" s="11">
        <v>13480.5</v>
      </c>
      <c r="E63" s="11">
        <v>12236</v>
      </c>
      <c r="F63" s="11">
        <v>12845</v>
      </c>
      <c r="G63" s="11">
        <v>13083</v>
      </c>
      <c r="H63" s="11">
        <v>14144</v>
      </c>
      <c r="I63" s="11">
        <v>13579</v>
      </c>
      <c r="J63" s="11">
        <v>14241</v>
      </c>
      <c r="K63" s="11">
        <v>13915</v>
      </c>
      <c r="L63" s="47">
        <v>10977</v>
      </c>
      <c r="M63" s="9">
        <f>IFERROR(($L63-$K63)/$K63,"")</f>
        <v>-0.2111390585698886</v>
      </c>
      <c r="N63" s="8">
        <f>IFERROR(($L63-$I63)/$I63,"")</f>
        <v>-0.1916194123278592</v>
      </c>
      <c r="O63" s="8">
        <f>IFERROR(($L63-$G63)/$G63,"")</f>
        <v>-0.16097225407016738</v>
      </c>
      <c r="P63" s="8">
        <f>IFERROR(($L63-$B63)/$B63,"")</f>
        <v>-0.10508723300179358</v>
      </c>
    </row>
    <row r="64" spans="1:16" x14ac:dyDescent="0.2">
      <c r="A64" s="67" t="s">
        <v>25</v>
      </c>
      <c r="B64" s="11">
        <v>1625</v>
      </c>
      <c r="C64" s="11">
        <v>1775</v>
      </c>
      <c r="D64" s="11">
        <v>1726</v>
      </c>
      <c r="E64" s="11">
        <v>1579</v>
      </c>
      <c r="F64" s="11">
        <v>1827</v>
      </c>
      <c r="G64" s="11">
        <v>1706</v>
      </c>
      <c r="H64" s="11">
        <v>1783</v>
      </c>
      <c r="I64" s="11">
        <v>1648</v>
      </c>
      <c r="J64" s="11">
        <v>1917</v>
      </c>
      <c r="K64" s="11">
        <v>2025</v>
      </c>
      <c r="L64" s="47">
        <v>2185.5</v>
      </c>
      <c r="M64" s="9">
        <f>IFERROR(($L64-$K64)/$K64,"")</f>
        <v>7.9259259259259265E-2</v>
      </c>
      <c r="N64" s="8">
        <f>IFERROR(($L64-$I64)/$I64,"")</f>
        <v>0.3261529126213592</v>
      </c>
      <c r="O64" s="8">
        <f>IFERROR(($L64-$G64)/$G64,"")</f>
        <v>0.28106682297772567</v>
      </c>
      <c r="P64" s="8">
        <f>IFERROR(($L64-$B64)/$B64,"")</f>
        <v>0.34492307692307694</v>
      </c>
    </row>
    <row r="65" spans="1:16" x14ac:dyDescent="0.2">
      <c r="A65" s="59" t="s">
        <v>0</v>
      </c>
      <c r="B65" s="53">
        <f t="shared" ref="B65:J65" si="15">SUM(B63:B64)</f>
        <v>13891</v>
      </c>
      <c r="C65" s="53">
        <f t="shared" si="15"/>
        <v>14393</v>
      </c>
      <c r="D65" s="53">
        <f t="shared" si="15"/>
        <v>15206.5</v>
      </c>
      <c r="E65" s="53">
        <f t="shared" si="15"/>
        <v>13815</v>
      </c>
      <c r="F65" s="53">
        <f t="shared" si="15"/>
        <v>14672</v>
      </c>
      <c r="G65" s="53">
        <f t="shared" si="15"/>
        <v>14789</v>
      </c>
      <c r="H65" s="53">
        <f t="shared" si="15"/>
        <v>15927</v>
      </c>
      <c r="I65" s="53">
        <f t="shared" si="15"/>
        <v>15227</v>
      </c>
      <c r="J65" s="53">
        <f t="shared" si="15"/>
        <v>16158</v>
      </c>
      <c r="K65" s="53">
        <f>SUM(K63:K64)</f>
        <v>15940</v>
      </c>
      <c r="L65" s="54">
        <f>SUM(L63:L64)</f>
        <v>13162.5</v>
      </c>
      <c r="M65" s="6">
        <f>IFERROR(($L65-$K65)/$K65,"")</f>
        <v>-0.17424717691342534</v>
      </c>
      <c r="N65" s="5">
        <f>IFERROR(($L65-$I65)/$I65,"")</f>
        <v>-0.1355815328035726</v>
      </c>
      <c r="O65" s="5">
        <f>IFERROR(($L65-$G65)/$G65,"")</f>
        <v>-0.10998039083102305</v>
      </c>
      <c r="P65" s="5">
        <f>IFERROR(($L65-$B65)/$B65,"")</f>
        <v>-5.2444028507666836E-2</v>
      </c>
    </row>
    <row r="66" spans="1:16" x14ac:dyDescent="0.2">
      <c r="A66" s="12"/>
      <c r="B66" s="12"/>
      <c r="C66" s="12"/>
      <c r="D66" s="12"/>
      <c r="E66" s="12"/>
      <c r="F66" s="12"/>
      <c r="G66" s="12"/>
      <c r="H66" s="12"/>
      <c r="I66" s="12"/>
      <c r="J66" s="12"/>
      <c r="K66" s="12"/>
      <c r="L66" s="12"/>
      <c r="M66" s="12"/>
      <c r="N66" s="12"/>
      <c r="O66" s="12"/>
      <c r="P66" s="12"/>
    </row>
    <row r="67" spans="1:16" x14ac:dyDescent="0.2">
      <c r="A67" s="12"/>
      <c r="B67" s="12"/>
      <c r="C67" s="12"/>
      <c r="D67" s="12"/>
      <c r="E67" s="12"/>
      <c r="F67" s="12"/>
      <c r="G67" s="12"/>
      <c r="H67" s="12"/>
      <c r="I67" s="12"/>
      <c r="J67" s="12"/>
      <c r="K67" s="12"/>
      <c r="L67" s="12"/>
      <c r="M67" s="12"/>
      <c r="N67" s="12"/>
      <c r="O67" s="12"/>
      <c r="P67" s="12"/>
    </row>
    <row r="68" spans="1:16" x14ac:dyDescent="0.2">
      <c r="A68" s="19" t="s">
        <v>100</v>
      </c>
      <c r="B68" s="20"/>
      <c r="C68" s="20"/>
      <c r="D68" s="20"/>
      <c r="E68" s="20"/>
      <c r="F68" s="20"/>
      <c r="G68" s="20"/>
      <c r="H68" s="20"/>
      <c r="I68" s="20"/>
      <c r="J68" s="20"/>
      <c r="K68" s="20"/>
      <c r="L68" s="20"/>
      <c r="M68" s="8"/>
      <c r="N68" s="8"/>
      <c r="O68" s="8"/>
    </row>
    <row r="69" spans="1:16" x14ac:dyDescent="0.2">
      <c r="A69" s="66"/>
      <c r="B69" s="17" t="s">
        <v>14</v>
      </c>
      <c r="C69" s="17" t="s">
        <v>13</v>
      </c>
      <c r="D69" s="17" t="s">
        <v>82</v>
      </c>
      <c r="E69" s="17" t="s">
        <v>84</v>
      </c>
      <c r="F69" s="17" t="s">
        <v>93</v>
      </c>
      <c r="G69" s="17" t="s">
        <v>101</v>
      </c>
      <c r="H69" s="17" t="s">
        <v>103</v>
      </c>
      <c r="I69" s="17" t="s">
        <v>106</v>
      </c>
      <c r="J69" s="17" t="s">
        <v>107</v>
      </c>
      <c r="K69" s="17" t="s">
        <v>109</v>
      </c>
      <c r="L69" s="16" t="s">
        <v>110</v>
      </c>
      <c r="M69" s="15" t="s">
        <v>12</v>
      </c>
      <c r="N69" s="13" t="s">
        <v>11</v>
      </c>
      <c r="O69" s="13" t="s">
        <v>10</v>
      </c>
      <c r="P69" s="13" t="s">
        <v>9</v>
      </c>
    </row>
    <row r="70" spans="1:16" x14ac:dyDescent="0.2">
      <c r="A70" s="67" t="s">
        <v>88</v>
      </c>
      <c r="B70" s="28">
        <f t="shared" ref="B70:L70" si="16">B21</f>
        <v>62123</v>
      </c>
      <c r="C70" s="28">
        <f t="shared" si="16"/>
        <v>59615</v>
      </c>
      <c r="D70" s="28">
        <f t="shared" si="16"/>
        <v>57825</v>
      </c>
      <c r="E70" s="28">
        <f t="shared" si="16"/>
        <v>56955</v>
      </c>
      <c r="F70" s="28">
        <f t="shared" si="16"/>
        <v>55493</v>
      </c>
      <c r="G70" s="28">
        <f t="shared" si="16"/>
        <v>54625</v>
      </c>
      <c r="H70" s="28">
        <f t="shared" si="16"/>
        <v>55705</v>
      </c>
      <c r="I70" s="28">
        <f t="shared" si="16"/>
        <v>54688</v>
      </c>
      <c r="J70" s="28">
        <f t="shared" si="16"/>
        <v>54971</v>
      </c>
      <c r="K70" s="28">
        <f t="shared" si="16"/>
        <v>56738</v>
      </c>
      <c r="L70" s="65">
        <f t="shared" si="16"/>
        <v>54436</v>
      </c>
      <c r="M70" s="55">
        <f>IFERROR((L70-K70)/K70,"")</f>
        <v>-4.0572455849695092E-2</v>
      </c>
      <c r="N70" s="35">
        <f>IFERROR((K70-H70)/H70,"")</f>
        <v>1.8544116327080154E-2</v>
      </c>
      <c r="O70" s="35">
        <f>IFERROR((K70-F70)/F70,"")</f>
        <v>2.2435262105130378E-2</v>
      </c>
      <c r="P70" s="35">
        <f>IFERROR((L70-B70)/B70,"")</f>
        <v>-0.12373838996828872</v>
      </c>
    </row>
    <row r="71" spans="1:16" x14ac:dyDescent="0.2">
      <c r="A71" s="67" t="s">
        <v>89</v>
      </c>
      <c r="B71" s="11">
        <f t="shared" ref="B71:L71" si="17">B38</f>
        <v>95098</v>
      </c>
      <c r="C71" s="11">
        <f t="shared" si="17"/>
        <v>91284</v>
      </c>
      <c r="D71" s="11">
        <f t="shared" si="17"/>
        <v>91451</v>
      </c>
      <c r="E71" s="11">
        <f t="shared" si="17"/>
        <v>89527</v>
      </c>
      <c r="F71" s="11">
        <f t="shared" si="17"/>
        <v>84902</v>
      </c>
      <c r="G71" s="11">
        <f t="shared" si="17"/>
        <v>85726</v>
      </c>
      <c r="H71" s="11">
        <f t="shared" si="17"/>
        <v>89635</v>
      </c>
      <c r="I71" s="11">
        <f t="shared" si="17"/>
        <v>90927</v>
      </c>
      <c r="J71" s="11">
        <f t="shared" si="17"/>
        <v>88918</v>
      </c>
      <c r="K71" s="11">
        <f t="shared" si="17"/>
        <v>84502.5</v>
      </c>
      <c r="L71" s="47">
        <f t="shared" si="17"/>
        <v>92812</v>
      </c>
      <c r="M71" s="57">
        <f t="shared" ref="M71:M73" si="18">IFERROR((L71-K71)/K71,"")</f>
        <v>9.8334368805656644E-2</v>
      </c>
      <c r="N71" s="48">
        <f>IFERROR((K71-H71)/H71,"")</f>
        <v>-5.7259998884364366E-2</v>
      </c>
      <c r="O71" s="48">
        <f>IFERROR((K71-F71)/F71,"")</f>
        <v>-4.7054250783255987E-3</v>
      </c>
      <c r="P71" s="35">
        <f t="shared" ref="P71:P73" si="19">IFERROR((L71-B71)/B71,"")</f>
        <v>-2.4038360428189867E-2</v>
      </c>
    </row>
    <row r="72" spans="1:16" x14ac:dyDescent="0.2">
      <c r="A72" s="67" t="s">
        <v>90</v>
      </c>
      <c r="B72" s="11">
        <f t="shared" ref="B72:L72" si="20">B59</f>
        <v>58007</v>
      </c>
      <c r="C72" s="11">
        <f t="shared" si="20"/>
        <v>57589</v>
      </c>
      <c r="D72" s="11">
        <f t="shared" si="20"/>
        <v>53954</v>
      </c>
      <c r="E72" s="11">
        <f t="shared" si="20"/>
        <v>53040</v>
      </c>
      <c r="F72" s="11">
        <f t="shared" si="20"/>
        <v>51883</v>
      </c>
      <c r="G72" s="11">
        <f t="shared" si="20"/>
        <v>54969</v>
      </c>
      <c r="H72" s="11">
        <f t="shared" si="20"/>
        <v>56319</v>
      </c>
      <c r="I72" s="11">
        <f t="shared" si="20"/>
        <v>59477</v>
      </c>
      <c r="J72" s="11">
        <f t="shared" si="20"/>
        <v>60615</v>
      </c>
      <c r="K72" s="11">
        <f t="shared" si="20"/>
        <v>62755</v>
      </c>
      <c r="L72" s="47">
        <f t="shared" si="20"/>
        <v>60471</v>
      </c>
      <c r="M72" s="57">
        <f t="shared" si="18"/>
        <v>-3.6395506334156641E-2</v>
      </c>
      <c r="N72" s="48">
        <f>IFERROR((K72-H72)/H72,"")</f>
        <v>0.11427759725847406</v>
      </c>
      <c r="O72" s="48">
        <f>IFERROR((K72-F72)/F72,"")</f>
        <v>0.20954840699265656</v>
      </c>
      <c r="P72" s="35">
        <f t="shared" si="19"/>
        <v>4.2477632009929836E-2</v>
      </c>
    </row>
    <row r="73" spans="1:16" x14ac:dyDescent="0.2">
      <c r="A73" s="67" t="s">
        <v>27</v>
      </c>
      <c r="B73" s="11">
        <f t="shared" ref="B73:L73" si="21">B65</f>
        <v>13891</v>
      </c>
      <c r="C73" s="11">
        <f t="shared" si="21"/>
        <v>14393</v>
      </c>
      <c r="D73" s="11">
        <f t="shared" si="21"/>
        <v>15206.5</v>
      </c>
      <c r="E73" s="11">
        <f t="shared" si="21"/>
        <v>13815</v>
      </c>
      <c r="F73" s="11">
        <f t="shared" si="21"/>
        <v>14672</v>
      </c>
      <c r="G73" s="11">
        <f t="shared" si="21"/>
        <v>14789</v>
      </c>
      <c r="H73" s="11">
        <f t="shared" si="21"/>
        <v>15927</v>
      </c>
      <c r="I73" s="11">
        <f t="shared" si="21"/>
        <v>15227</v>
      </c>
      <c r="J73" s="11">
        <f t="shared" si="21"/>
        <v>16158</v>
      </c>
      <c r="K73" s="11">
        <f t="shared" si="21"/>
        <v>15940</v>
      </c>
      <c r="L73" s="47">
        <f t="shared" si="21"/>
        <v>13162.5</v>
      </c>
      <c r="M73" s="64">
        <f t="shared" si="18"/>
        <v>-0.17424717691342534</v>
      </c>
      <c r="N73" s="48">
        <f>IFERROR((K73-H73)/H73,"")</f>
        <v>8.162240221008351E-4</v>
      </c>
      <c r="O73" s="48">
        <f>IFERROR((K73-F73)/F73,"")</f>
        <v>8.6423118865866955E-2</v>
      </c>
      <c r="P73" s="35">
        <f t="shared" si="19"/>
        <v>-5.2444028507666836E-2</v>
      </c>
    </row>
    <row r="74" spans="1:16" x14ac:dyDescent="0.2">
      <c r="A74" s="59" t="s">
        <v>0</v>
      </c>
      <c r="B74" s="53">
        <f t="shared" ref="B74:J74" si="22">SUM(B70:B73)</f>
        <v>229119</v>
      </c>
      <c r="C74" s="53">
        <f t="shared" si="22"/>
        <v>222881</v>
      </c>
      <c r="D74" s="53">
        <f t="shared" si="22"/>
        <v>218436.5</v>
      </c>
      <c r="E74" s="53">
        <f t="shared" si="22"/>
        <v>213337</v>
      </c>
      <c r="F74" s="53">
        <f t="shared" si="22"/>
        <v>206950</v>
      </c>
      <c r="G74" s="53">
        <f t="shared" si="22"/>
        <v>210109</v>
      </c>
      <c r="H74" s="53">
        <f t="shared" si="22"/>
        <v>217586</v>
      </c>
      <c r="I74" s="53">
        <f t="shared" si="22"/>
        <v>220319</v>
      </c>
      <c r="J74" s="53">
        <f t="shared" si="22"/>
        <v>220662</v>
      </c>
      <c r="K74" s="53">
        <f>SUM(K70:K73)</f>
        <v>219935.5</v>
      </c>
      <c r="L74" s="54">
        <f>SUM(L70:L73)</f>
        <v>220881.5</v>
      </c>
      <c r="M74" s="6">
        <f>IFERROR((L74-K74)/K74,"")</f>
        <v>4.3012610515355638E-3</v>
      </c>
      <c r="N74" s="5">
        <f>IFERROR((K74-H74)/H74,"")</f>
        <v>1.0798029284972378E-2</v>
      </c>
      <c r="O74" s="5">
        <f>IFERROR((K74-F74)/F74,"")</f>
        <v>6.2747040347910121E-2</v>
      </c>
      <c r="P74" s="5">
        <f>IFERROR((L74-B74)/B74,"")</f>
        <v>-3.5952932755467681E-2</v>
      </c>
    </row>
    <row r="75" spans="1:16" x14ac:dyDescent="0.2">
      <c r="A75" s="12"/>
      <c r="B75" s="12"/>
      <c r="C75" s="12"/>
      <c r="D75" s="12"/>
      <c r="E75" s="12"/>
      <c r="F75" s="12"/>
      <c r="G75" s="12"/>
      <c r="H75" s="12"/>
      <c r="I75" s="12"/>
      <c r="J75" s="12"/>
      <c r="K75" s="12"/>
      <c r="L75" s="12"/>
      <c r="M75" s="12"/>
      <c r="N75" s="12"/>
      <c r="O75" s="12"/>
      <c r="P75" s="12"/>
    </row>
    <row r="76" spans="1:16" x14ac:dyDescent="0.2">
      <c r="A76" s="12"/>
      <c r="B76" s="81"/>
      <c r="C76" s="81"/>
      <c r="D76" s="81"/>
      <c r="E76" s="81"/>
      <c r="F76" s="81"/>
      <c r="G76" s="81"/>
      <c r="H76" s="81"/>
      <c r="I76" s="81"/>
      <c r="J76" s="81"/>
      <c r="K76" s="81"/>
      <c r="L76" s="81"/>
      <c r="M76" s="82"/>
      <c r="N76" s="82"/>
      <c r="O76" s="82"/>
      <c r="P76" s="82"/>
    </row>
    <row r="77" spans="1:16" x14ac:dyDescent="0.2">
      <c r="A77" s="12"/>
      <c r="B77" s="12"/>
      <c r="C77" s="12"/>
      <c r="D77" s="12"/>
      <c r="E77" s="12"/>
      <c r="F77" s="12"/>
      <c r="G77" s="12"/>
      <c r="H77" s="12"/>
      <c r="I77" s="12"/>
      <c r="J77" s="12"/>
      <c r="K77" s="12"/>
      <c r="L77" s="12"/>
      <c r="M77" s="12"/>
      <c r="N77" s="12"/>
      <c r="O77" s="12"/>
      <c r="P77" s="12"/>
    </row>
    <row r="78" spans="1:16" x14ac:dyDescent="0.2">
      <c r="A78" s="12"/>
      <c r="B78" s="12"/>
      <c r="C78" s="12"/>
      <c r="D78" s="12"/>
      <c r="E78" s="12"/>
      <c r="F78" s="12"/>
      <c r="G78" s="12"/>
      <c r="H78" s="12"/>
      <c r="I78" s="12"/>
      <c r="J78" s="12"/>
      <c r="K78" s="12"/>
      <c r="L78" s="12"/>
      <c r="M78" s="12"/>
      <c r="N78" s="12"/>
      <c r="O78" s="12"/>
      <c r="P78" s="12"/>
    </row>
    <row r="79" spans="1:16" x14ac:dyDescent="0.2">
      <c r="A79" s="19" t="s">
        <v>24</v>
      </c>
      <c r="B79" s="19"/>
      <c r="C79" s="19"/>
      <c r="D79" s="19"/>
      <c r="E79" s="19"/>
      <c r="F79" s="19"/>
      <c r="G79" s="19"/>
      <c r="H79" s="19"/>
      <c r="I79" s="19"/>
      <c r="J79" s="19"/>
      <c r="K79" s="19"/>
      <c r="L79" s="19"/>
      <c r="M79" s="19"/>
      <c r="N79" s="19"/>
      <c r="O79" s="19"/>
      <c r="P79" s="18"/>
    </row>
    <row r="80" spans="1:16" x14ac:dyDescent="0.2">
      <c r="A80" s="68" t="s">
        <v>15</v>
      </c>
      <c r="B80" s="17" t="s">
        <v>14</v>
      </c>
      <c r="C80" s="17" t="s">
        <v>13</v>
      </c>
      <c r="D80" s="17" t="s">
        <v>82</v>
      </c>
      <c r="E80" s="17" t="s">
        <v>84</v>
      </c>
      <c r="F80" s="17" t="s">
        <v>93</v>
      </c>
      <c r="G80" s="17" t="s">
        <v>101</v>
      </c>
      <c r="H80" s="17" t="s">
        <v>103</v>
      </c>
      <c r="I80" s="17" t="s">
        <v>106</v>
      </c>
      <c r="J80" s="17" t="s">
        <v>107</v>
      </c>
      <c r="K80" s="17" t="s">
        <v>109</v>
      </c>
      <c r="L80" s="16" t="s">
        <v>110</v>
      </c>
      <c r="M80" s="15" t="s">
        <v>12</v>
      </c>
      <c r="N80" s="14" t="s">
        <v>11</v>
      </c>
      <c r="O80" s="14" t="s">
        <v>10</v>
      </c>
      <c r="P80" s="13" t="s">
        <v>9</v>
      </c>
    </row>
    <row r="81" spans="1:16" x14ac:dyDescent="0.2">
      <c r="A81" s="59" t="s">
        <v>19</v>
      </c>
      <c r="B81" s="53">
        <v>17067</v>
      </c>
      <c r="C81" s="53">
        <v>18325</v>
      </c>
      <c r="D81" s="53">
        <v>18696</v>
      </c>
      <c r="E81" s="53">
        <v>18254</v>
      </c>
      <c r="F81" s="53">
        <v>19488</v>
      </c>
      <c r="G81" s="53">
        <v>18655</v>
      </c>
      <c r="H81" s="53">
        <v>19003</v>
      </c>
      <c r="I81" s="53">
        <v>19219</v>
      </c>
      <c r="J81" s="53">
        <v>21143</v>
      </c>
      <c r="K81" s="53">
        <v>22608</v>
      </c>
      <c r="L81" s="54">
        <v>21297</v>
      </c>
      <c r="M81" s="6">
        <f>IFERROR(($L81-$K81)/$K81,"")</f>
        <v>-5.7988322717622082E-2</v>
      </c>
      <c r="N81" s="5">
        <f>IFERROR(($L81-$I81)/$I81,"")</f>
        <v>0.10812217076851033</v>
      </c>
      <c r="O81" s="5">
        <f>IFERROR(($L81-$G81)/$G81,"")</f>
        <v>0.14162422942910749</v>
      </c>
      <c r="P81" s="5">
        <f>IFERROR(($L81-$B81)/$B81,"")</f>
        <v>0.24784672174371594</v>
      </c>
    </row>
    <row r="82" spans="1:16" x14ac:dyDescent="0.2">
      <c r="A82" s="12"/>
      <c r="B82" s="24"/>
      <c r="C82" s="24"/>
      <c r="D82" s="24"/>
      <c r="E82" s="24"/>
      <c r="F82" s="24"/>
      <c r="G82" s="24"/>
      <c r="H82" s="24"/>
      <c r="I82" s="24"/>
      <c r="J82" s="24"/>
      <c r="K82" s="24"/>
      <c r="L82" s="24"/>
      <c r="M82" s="8"/>
      <c r="N82" s="8"/>
      <c r="O82" s="8"/>
      <c r="P82" s="8"/>
    </row>
    <row r="83" spans="1:16" x14ac:dyDescent="0.2">
      <c r="A83" s="19" t="s">
        <v>95</v>
      </c>
      <c r="B83" s="20"/>
      <c r="C83" s="20"/>
      <c r="D83" s="20"/>
      <c r="E83" s="20"/>
      <c r="F83" s="20"/>
      <c r="G83" s="20"/>
      <c r="H83" s="23"/>
      <c r="I83" s="23"/>
      <c r="J83" s="23"/>
      <c r="K83" s="23"/>
      <c r="L83" s="20"/>
      <c r="M83" s="8"/>
      <c r="N83" s="22"/>
      <c r="O83" s="22"/>
      <c r="P83" s="22"/>
    </row>
    <row r="84" spans="1:16" x14ac:dyDescent="0.2">
      <c r="A84" s="68"/>
      <c r="B84" s="17" t="s">
        <v>14</v>
      </c>
      <c r="C84" s="17" t="s">
        <v>13</v>
      </c>
      <c r="D84" s="17" t="s">
        <v>82</v>
      </c>
      <c r="E84" s="17" t="s">
        <v>84</v>
      </c>
      <c r="F84" s="17" t="s">
        <v>93</v>
      </c>
      <c r="G84" s="17" t="s">
        <v>101</v>
      </c>
      <c r="H84" s="17" t="s">
        <v>103</v>
      </c>
      <c r="I84" s="17" t="s">
        <v>106</v>
      </c>
      <c r="J84" s="17" t="s">
        <v>107</v>
      </c>
      <c r="K84" s="17" t="s">
        <v>109</v>
      </c>
      <c r="L84" s="16" t="s">
        <v>110</v>
      </c>
      <c r="M84" s="15" t="s">
        <v>12</v>
      </c>
      <c r="N84" s="14" t="s">
        <v>11</v>
      </c>
      <c r="O84" s="14" t="s">
        <v>10</v>
      </c>
      <c r="P84" s="13" t="s">
        <v>9</v>
      </c>
    </row>
    <row r="85" spans="1:16" x14ac:dyDescent="0.2">
      <c r="A85" s="67" t="s">
        <v>18</v>
      </c>
      <c r="B85" s="11">
        <v>4198.5</v>
      </c>
      <c r="C85" s="11">
        <v>4112</v>
      </c>
      <c r="D85" s="11"/>
      <c r="E85" s="11"/>
      <c r="F85" s="11"/>
      <c r="G85" s="11"/>
      <c r="H85" s="11"/>
      <c r="I85" s="11"/>
      <c r="J85" s="11"/>
      <c r="K85" s="11"/>
      <c r="L85" s="47"/>
      <c r="M85" s="9" t="str">
        <f>IFERROR(($K85-$J85)/$J85,"")</f>
        <v/>
      </c>
      <c r="N85" s="8"/>
      <c r="O85" s="8"/>
      <c r="P85" s="8"/>
    </row>
    <row r="86" spans="1:16" x14ac:dyDescent="0.2">
      <c r="A86" s="67" t="s">
        <v>17</v>
      </c>
      <c r="B86" s="11">
        <v>4375</v>
      </c>
      <c r="C86" s="11">
        <v>4168</v>
      </c>
      <c r="D86" s="11"/>
      <c r="E86" s="11"/>
      <c r="F86" s="11"/>
      <c r="G86" s="11"/>
      <c r="H86" s="11"/>
      <c r="I86" s="11"/>
      <c r="J86" s="11"/>
      <c r="K86" s="11"/>
      <c r="L86" s="47"/>
      <c r="M86" s="9" t="str">
        <f>IFERROR(($K86-$J86)/$J86,"")</f>
        <v/>
      </c>
      <c r="N86" s="8"/>
      <c r="O86" s="8"/>
      <c r="P86" s="8"/>
    </row>
    <row r="87" spans="1:16" x14ac:dyDescent="0.2">
      <c r="A87" s="67" t="s">
        <v>16</v>
      </c>
      <c r="B87" s="11"/>
      <c r="C87" s="11">
        <v>411</v>
      </c>
      <c r="D87" s="11">
        <v>8029</v>
      </c>
      <c r="E87" s="11">
        <v>8385</v>
      </c>
      <c r="F87" s="11">
        <v>8387</v>
      </c>
      <c r="G87" s="11">
        <v>8734</v>
      </c>
      <c r="H87" s="11">
        <v>9161</v>
      </c>
      <c r="I87" s="11">
        <v>9716</v>
      </c>
      <c r="J87" s="11">
        <v>10373</v>
      </c>
      <c r="K87" s="11">
        <v>10388</v>
      </c>
      <c r="L87" s="47">
        <v>9835</v>
      </c>
      <c r="M87" s="9">
        <f>IFERROR(($L87-$K87)/$K87,"")</f>
        <v>-5.3234501347708893E-2</v>
      </c>
      <c r="N87" s="8">
        <f>IFERROR(($L87-$I87)/$I87,"")</f>
        <v>1.2247838616714697E-2</v>
      </c>
      <c r="O87" s="8">
        <f>IFERROR(($L87-$G87)/$G87,"")</f>
        <v>0.12605907945958325</v>
      </c>
      <c r="P87" s="8" t="str">
        <f>IFERROR(($K87-#REF!)/#REF!,"")</f>
        <v/>
      </c>
    </row>
    <row r="88" spans="1:16" x14ac:dyDescent="0.2">
      <c r="A88" s="59" t="s">
        <v>0</v>
      </c>
      <c r="B88" s="53">
        <f t="shared" ref="B88:J88" si="23">SUM(B85:B87)</f>
        <v>8573.5</v>
      </c>
      <c r="C88" s="53">
        <f t="shared" si="23"/>
        <v>8691</v>
      </c>
      <c r="D88" s="53">
        <f t="shared" si="23"/>
        <v>8029</v>
      </c>
      <c r="E88" s="53">
        <f t="shared" si="23"/>
        <v>8385</v>
      </c>
      <c r="F88" s="53">
        <f t="shared" si="23"/>
        <v>8387</v>
      </c>
      <c r="G88" s="53">
        <f t="shared" si="23"/>
        <v>8734</v>
      </c>
      <c r="H88" s="53">
        <f t="shared" si="23"/>
        <v>9161</v>
      </c>
      <c r="I88" s="53">
        <f t="shared" si="23"/>
        <v>9716</v>
      </c>
      <c r="J88" s="53">
        <f t="shared" si="23"/>
        <v>10373</v>
      </c>
      <c r="K88" s="53">
        <f>SUM(K85:K87)</f>
        <v>10388</v>
      </c>
      <c r="L88" s="54">
        <f>SUM(L85:L87)</f>
        <v>9835</v>
      </c>
      <c r="M88" s="6">
        <f>IFERROR(($L88-$K88)/$K88,"")</f>
        <v>-5.3234501347708893E-2</v>
      </c>
      <c r="N88" s="5">
        <f>IFERROR(($L88-$I88)/$I88,"")</f>
        <v>1.2247838616714697E-2</v>
      </c>
      <c r="O88" s="5">
        <f>IFERROR(($L88-$G88)/$G88,"")</f>
        <v>0.12605907945958325</v>
      </c>
      <c r="P88" s="5" t="str">
        <f>IFERROR(($K88-#REF!)/#REF!,"")</f>
        <v/>
      </c>
    </row>
    <row r="89" spans="1:16" x14ac:dyDescent="0.2">
      <c r="A89" s="12"/>
      <c r="B89" s="20"/>
      <c r="C89" s="20"/>
      <c r="D89" s="20"/>
      <c r="E89" s="20"/>
      <c r="F89" s="20"/>
      <c r="G89" s="20"/>
      <c r="H89" s="20"/>
      <c r="I89" s="20"/>
      <c r="J89" s="20"/>
      <c r="K89" s="20"/>
      <c r="L89" s="20"/>
      <c r="M89" s="8"/>
      <c r="N89" s="8"/>
      <c r="O89" s="8"/>
      <c r="P89" s="8"/>
    </row>
    <row r="90" spans="1:16" x14ac:dyDescent="0.2">
      <c r="A90" s="19" t="s">
        <v>91</v>
      </c>
      <c r="B90" s="19"/>
      <c r="C90" s="19"/>
      <c r="D90" s="19"/>
      <c r="E90" s="19"/>
      <c r="F90" s="19"/>
      <c r="G90" s="19"/>
      <c r="H90" s="19"/>
      <c r="I90" s="19"/>
      <c r="J90" s="19"/>
      <c r="K90" s="19"/>
      <c r="L90" s="19"/>
      <c r="M90" s="19"/>
      <c r="N90" s="19"/>
      <c r="O90" s="19"/>
      <c r="P90" s="18"/>
    </row>
    <row r="91" spans="1:16" x14ac:dyDescent="0.2">
      <c r="A91" s="68" t="s">
        <v>15</v>
      </c>
      <c r="B91" s="17" t="s">
        <v>14</v>
      </c>
      <c r="C91" s="17" t="s">
        <v>13</v>
      </c>
      <c r="D91" s="17" t="s">
        <v>82</v>
      </c>
      <c r="E91" s="17" t="s">
        <v>84</v>
      </c>
      <c r="F91" s="17" t="s">
        <v>93</v>
      </c>
      <c r="G91" s="17" t="s">
        <v>101</v>
      </c>
      <c r="H91" s="17" t="s">
        <v>103</v>
      </c>
      <c r="I91" s="17" t="s">
        <v>106</v>
      </c>
      <c r="J91" s="17" t="s">
        <v>107</v>
      </c>
      <c r="K91" s="17" t="s">
        <v>109</v>
      </c>
      <c r="L91" s="16" t="s">
        <v>110</v>
      </c>
      <c r="M91" s="15" t="s">
        <v>12</v>
      </c>
      <c r="N91" s="14" t="s">
        <v>11</v>
      </c>
      <c r="O91" s="14" t="s">
        <v>10</v>
      </c>
      <c r="P91" s="13" t="s">
        <v>9</v>
      </c>
    </row>
    <row r="92" spans="1:16" x14ac:dyDescent="0.2">
      <c r="A92" s="67" t="s">
        <v>8</v>
      </c>
      <c r="B92" s="11">
        <v>1226</v>
      </c>
      <c r="C92" s="11">
        <v>1185</v>
      </c>
      <c r="D92" s="11">
        <v>1111</v>
      </c>
      <c r="E92" s="11">
        <v>1128</v>
      </c>
      <c r="F92" s="11">
        <v>930</v>
      </c>
      <c r="G92" s="11">
        <v>774</v>
      </c>
      <c r="H92" s="11">
        <v>576</v>
      </c>
      <c r="I92" s="11">
        <v>589</v>
      </c>
      <c r="J92" s="11">
        <v>656</v>
      </c>
      <c r="K92" s="11">
        <v>876</v>
      </c>
      <c r="L92" s="47">
        <v>956</v>
      </c>
      <c r="M92" s="71">
        <f>IFERROR(($L92-$K92)/$K92,"")</f>
        <v>9.1324200913242004E-2</v>
      </c>
      <c r="N92" s="72">
        <f>IFERROR(($L92-$I92)/$I92,"")</f>
        <v>0.6230899830220713</v>
      </c>
      <c r="O92" s="72">
        <f>IFERROR(($L92-$G92)/$G92,"")</f>
        <v>0.23514211886304909</v>
      </c>
      <c r="P92" s="72">
        <f>IFERROR(($L92-$B92)/$B92,"")</f>
        <v>-0.22022838499184338</v>
      </c>
    </row>
    <row r="93" spans="1:16" x14ac:dyDescent="0.2">
      <c r="A93" s="67" t="s">
        <v>7</v>
      </c>
      <c r="B93" s="11">
        <v>617</v>
      </c>
      <c r="C93" s="11">
        <v>521</v>
      </c>
      <c r="D93" s="11">
        <v>663</v>
      </c>
      <c r="E93" s="11">
        <v>646</v>
      </c>
      <c r="F93" s="11">
        <v>622</v>
      </c>
      <c r="G93" s="11">
        <v>740</v>
      </c>
      <c r="H93" s="11">
        <v>607</v>
      </c>
      <c r="I93" s="11">
        <v>814</v>
      </c>
      <c r="J93" s="11">
        <v>617</v>
      </c>
      <c r="K93" s="11">
        <v>815</v>
      </c>
      <c r="L93" s="47">
        <v>647</v>
      </c>
      <c r="M93" s="9">
        <f t="shared" ref="M93:M102" si="24">IFERROR(($L93-$K93)/$K93,"")</f>
        <v>-0.20613496932515338</v>
      </c>
      <c r="N93" s="8">
        <f t="shared" ref="N93:N102" si="25">IFERROR(($L93-$I93)/$I93,"")</f>
        <v>-0.20515970515970516</v>
      </c>
      <c r="O93" s="8">
        <f t="shared" ref="O93:O102" si="26">IFERROR(($L93-$G93)/$G93,"")</f>
        <v>-0.12567567567567567</v>
      </c>
      <c r="P93" s="8">
        <f t="shared" ref="P93:P102" si="27">IFERROR(($L93-$B93)/$B93,"")</f>
        <v>4.8622366288492709E-2</v>
      </c>
    </row>
    <row r="94" spans="1:16" x14ac:dyDescent="0.2">
      <c r="A94" s="67" t="s">
        <v>6</v>
      </c>
      <c r="B94" s="11">
        <v>4057</v>
      </c>
      <c r="C94" s="11">
        <v>3853</v>
      </c>
      <c r="D94" s="11">
        <v>4181</v>
      </c>
      <c r="E94" s="11">
        <v>4325</v>
      </c>
      <c r="F94" s="11">
        <v>4137</v>
      </c>
      <c r="G94" s="11">
        <v>4431</v>
      </c>
      <c r="H94" s="11">
        <v>4444</v>
      </c>
      <c r="I94" s="11">
        <v>4544</v>
      </c>
      <c r="J94" s="11">
        <v>4810</v>
      </c>
      <c r="K94" s="11">
        <v>4536</v>
      </c>
      <c r="L94" s="47">
        <v>4733</v>
      </c>
      <c r="M94" s="9">
        <f t="shared" si="24"/>
        <v>4.3430335097001761E-2</v>
      </c>
      <c r="N94" s="8">
        <f t="shared" si="25"/>
        <v>4.159330985915493E-2</v>
      </c>
      <c r="O94" s="8">
        <f t="shared" si="26"/>
        <v>6.8156172421575262E-2</v>
      </c>
      <c r="P94" s="8">
        <f t="shared" si="27"/>
        <v>0.1666255854079369</v>
      </c>
    </row>
    <row r="95" spans="1:16" x14ac:dyDescent="0.2">
      <c r="A95" s="67" t="s">
        <v>5</v>
      </c>
      <c r="B95" s="11">
        <v>161</v>
      </c>
      <c r="C95" s="11">
        <v>128</v>
      </c>
      <c r="D95" s="11">
        <v>151</v>
      </c>
      <c r="E95" s="11">
        <v>160</v>
      </c>
      <c r="F95" s="11">
        <v>143</v>
      </c>
      <c r="G95" s="11">
        <v>139</v>
      </c>
      <c r="H95" s="11">
        <v>183</v>
      </c>
      <c r="I95" s="11">
        <v>337</v>
      </c>
      <c r="J95" s="11">
        <v>350</v>
      </c>
      <c r="K95" s="11">
        <v>374</v>
      </c>
      <c r="L95" s="47">
        <v>608</v>
      </c>
      <c r="M95" s="9">
        <f t="shared" si="24"/>
        <v>0.62566844919786091</v>
      </c>
      <c r="N95" s="8">
        <f t="shared" si="25"/>
        <v>0.80415430267062316</v>
      </c>
      <c r="O95" s="8">
        <f t="shared" si="26"/>
        <v>3.3741007194244603</v>
      </c>
      <c r="P95" s="8">
        <f t="shared" si="27"/>
        <v>2.7763975155279503</v>
      </c>
    </row>
    <row r="96" spans="1:16" x14ac:dyDescent="0.2">
      <c r="A96" s="67" t="s">
        <v>4</v>
      </c>
      <c r="B96" s="11">
        <v>116</v>
      </c>
      <c r="C96" s="11">
        <v>129</v>
      </c>
      <c r="D96" s="11">
        <v>130</v>
      </c>
      <c r="E96" s="11">
        <v>174</v>
      </c>
      <c r="F96" s="11">
        <v>185</v>
      </c>
      <c r="G96" s="11">
        <v>164</v>
      </c>
      <c r="H96" s="11">
        <v>112</v>
      </c>
      <c r="I96" s="11">
        <v>182</v>
      </c>
      <c r="J96" s="11">
        <v>176</v>
      </c>
      <c r="K96" s="11">
        <v>279</v>
      </c>
      <c r="L96" s="47">
        <v>269</v>
      </c>
      <c r="M96" s="9">
        <f t="shared" si="24"/>
        <v>-3.5842293906810034E-2</v>
      </c>
      <c r="N96" s="8">
        <f t="shared" si="25"/>
        <v>0.47802197802197804</v>
      </c>
      <c r="O96" s="8">
        <f t="shared" si="26"/>
        <v>0.6402439024390244</v>
      </c>
      <c r="P96" s="8">
        <f t="shared" si="27"/>
        <v>1.3189655172413792</v>
      </c>
    </row>
    <row r="97" spans="1:16" x14ac:dyDescent="0.2">
      <c r="A97" s="67" t="s">
        <v>3</v>
      </c>
      <c r="B97" s="11">
        <v>2526</v>
      </c>
      <c r="C97" s="11">
        <v>3433</v>
      </c>
      <c r="D97" s="11">
        <v>4722</v>
      </c>
      <c r="E97" s="11">
        <v>4322</v>
      </c>
      <c r="F97" s="11">
        <v>4885</v>
      </c>
      <c r="G97" s="11">
        <v>4911</v>
      </c>
      <c r="H97" s="11">
        <v>4447</v>
      </c>
      <c r="I97" s="11">
        <v>4227</v>
      </c>
      <c r="J97" s="11">
        <v>3730</v>
      </c>
      <c r="K97" s="11">
        <v>4644</v>
      </c>
      <c r="L97" s="47">
        <v>4653</v>
      </c>
      <c r="M97" s="9">
        <f t="shared" si="24"/>
        <v>1.937984496124031E-3</v>
      </c>
      <c r="N97" s="8">
        <f t="shared" si="25"/>
        <v>0.10078069552874379</v>
      </c>
      <c r="O97" s="8">
        <f t="shared" si="26"/>
        <v>-5.2535125229077578E-2</v>
      </c>
      <c r="P97" s="8">
        <f t="shared" si="27"/>
        <v>0.84204275534441808</v>
      </c>
    </row>
    <row r="98" spans="1:16" x14ac:dyDescent="0.2">
      <c r="A98" s="67" t="s">
        <v>2</v>
      </c>
      <c r="B98" s="11">
        <v>96</v>
      </c>
      <c r="C98" s="11">
        <v>150</v>
      </c>
      <c r="D98" s="11">
        <v>227</v>
      </c>
      <c r="E98" s="11">
        <v>207</v>
      </c>
      <c r="F98" s="11">
        <v>245</v>
      </c>
      <c r="G98" s="11">
        <v>287</v>
      </c>
      <c r="H98" s="11">
        <v>250</v>
      </c>
      <c r="I98" s="11">
        <v>230</v>
      </c>
      <c r="J98" s="11">
        <v>165</v>
      </c>
      <c r="K98" s="11">
        <v>78</v>
      </c>
      <c r="L98" s="47">
        <v>78</v>
      </c>
      <c r="M98" s="9">
        <f t="shared" si="24"/>
        <v>0</v>
      </c>
      <c r="N98" s="8">
        <f t="shared" si="25"/>
        <v>-0.66086956521739126</v>
      </c>
      <c r="O98" s="8">
        <f t="shared" si="26"/>
        <v>-0.72822299651567945</v>
      </c>
      <c r="P98" s="8">
        <f t="shared" si="27"/>
        <v>-0.1875</v>
      </c>
    </row>
    <row r="99" spans="1:16" x14ac:dyDescent="0.2">
      <c r="A99" s="67" t="s">
        <v>102</v>
      </c>
      <c r="B99" s="11">
        <v>1028</v>
      </c>
      <c r="C99" s="11">
        <v>1035</v>
      </c>
      <c r="D99" s="11">
        <v>1058</v>
      </c>
      <c r="E99" s="11">
        <v>1011</v>
      </c>
      <c r="F99" s="11">
        <v>1087</v>
      </c>
      <c r="G99" s="11">
        <v>1079</v>
      </c>
      <c r="H99" s="11">
        <v>757</v>
      </c>
      <c r="I99" s="11">
        <v>701</v>
      </c>
      <c r="J99" s="11">
        <v>891</v>
      </c>
      <c r="K99" s="11">
        <v>1006</v>
      </c>
      <c r="L99" s="47">
        <v>932</v>
      </c>
      <c r="M99" s="9">
        <f t="shared" si="24"/>
        <v>-7.3558648111332003E-2</v>
      </c>
      <c r="N99" s="8">
        <f t="shared" si="25"/>
        <v>0.32952924393723254</v>
      </c>
      <c r="O99" s="8">
        <f t="shared" si="26"/>
        <v>-0.13623725671918444</v>
      </c>
      <c r="P99" s="8">
        <f t="shared" si="27"/>
        <v>-9.3385214007782102E-2</v>
      </c>
    </row>
    <row r="100" spans="1:16" x14ac:dyDescent="0.2">
      <c r="A100" s="67" t="s">
        <v>1</v>
      </c>
      <c r="B100" s="11">
        <v>3</v>
      </c>
      <c r="C100" s="11">
        <v>1</v>
      </c>
      <c r="D100" s="11"/>
      <c r="E100" s="11">
        <v>4</v>
      </c>
      <c r="F100" s="11">
        <v>8</v>
      </c>
      <c r="G100" s="11">
        <v>9</v>
      </c>
      <c r="H100" s="11">
        <v>49</v>
      </c>
      <c r="I100" s="11">
        <v>15</v>
      </c>
      <c r="J100" s="11">
        <v>48</v>
      </c>
      <c r="K100" s="11">
        <v>60</v>
      </c>
      <c r="L100" s="47">
        <v>114</v>
      </c>
      <c r="M100" s="9">
        <f t="shared" si="24"/>
        <v>0.9</v>
      </c>
      <c r="N100" s="8">
        <f t="shared" si="25"/>
        <v>6.6</v>
      </c>
      <c r="O100" s="8">
        <f t="shared" si="26"/>
        <v>11.666666666666666</v>
      </c>
      <c r="P100" s="8">
        <f t="shared" si="27"/>
        <v>37</v>
      </c>
    </row>
    <row r="101" spans="1:16" x14ac:dyDescent="0.2">
      <c r="A101" s="67" t="s">
        <v>83</v>
      </c>
      <c r="B101" s="11"/>
      <c r="C101" s="11">
        <v>17</v>
      </c>
      <c r="D101" s="11">
        <v>37</v>
      </c>
      <c r="E101" s="11">
        <v>67</v>
      </c>
      <c r="F101" s="11">
        <v>121</v>
      </c>
      <c r="G101" s="11">
        <v>26</v>
      </c>
      <c r="H101" s="11">
        <v>66</v>
      </c>
      <c r="I101" s="11">
        <v>70</v>
      </c>
      <c r="J101" s="11">
        <v>90</v>
      </c>
      <c r="K101" s="11">
        <v>183</v>
      </c>
      <c r="L101" s="47">
        <v>193</v>
      </c>
      <c r="M101" s="9">
        <f t="shared" si="24"/>
        <v>5.4644808743169397E-2</v>
      </c>
      <c r="N101" s="8">
        <f t="shared" si="25"/>
        <v>1.7571428571428571</v>
      </c>
      <c r="O101" s="8">
        <f t="shared" si="26"/>
        <v>6.4230769230769234</v>
      </c>
      <c r="P101" s="8" t="str">
        <f t="shared" si="27"/>
        <v/>
      </c>
    </row>
    <row r="102" spans="1:16" x14ac:dyDescent="0.2">
      <c r="A102" s="70" t="s">
        <v>81</v>
      </c>
      <c r="B102" s="10"/>
      <c r="C102" s="10"/>
      <c r="D102" s="10">
        <v>117</v>
      </c>
      <c r="E102" s="10">
        <v>141</v>
      </c>
      <c r="F102" s="10">
        <v>120</v>
      </c>
      <c r="G102" s="10">
        <v>226</v>
      </c>
      <c r="H102" s="10">
        <v>298</v>
      </c>
      <c r="I102" s="10">
        <v>342</v>
      </c>
      <c r="J102" s="10">
        <v>436</v>
      </c>
      <c r="K102" s="10">
        <v>599</v>
      </c>
      <c r="L102" s="47">
        <v>844</v>
      </c>
      <c r="M102" s="73">
        <f t="shared" si="24"/>
        <v>0.4090150250417362</v>
      </c>
      <c r="N102" s="74">
        <f t="shared" si="25"/>
        <v>1.4678362573099415</v>
      </c>
      <c r="O102" s="74">
        <f t="shared" si="26"/>
        <v>2.7345132743362832</v>
      </c>
      <c r="P102" s="74" t="str">
        <f t="shared" si="27"/>
        <v/>
      </c>
    </row>
    <row r="103" spans="1:16" x14ac:dyDescent="0.2">
      <c r="A103" s="59" t="s">
        <v>0</v>
      </c>
      <c r="B103" s="53">
        <f t="shared" ref="B103:J103" si="28">SUM(B92:B102)</f>
        <v>9830</v>
      </c>
      <c r="C103" s="53">
        <f t="shared" si="28"/>
        <v>10452</v>
      </c>
      <c r="D103" s="53">
        <f t="shared" si="28"/>
        <v>12397</v>
      </c>
      <c r="E103" s="53">
        <f t="shared" si="28"/>
        <v>12185</v>
      </c>
      <c r="F103" s="53">
        <f t="shared" si="28"/>
        <v>12483</v>
      </c>
      <c r="G103" s="53">
        <f t="shared" si="28"/>
        <v>12786</v>
      </c>
      <c r="H103" s="53">
        <f t="shared" si="28"/>
        <v>11789</v>
      </c>
      <c r="I103" s="53">
        <f t="shared" si="28"/>
        <v>12051</v>
      </c>
      <c r="J103" s="53">
        <f t="shared" si="28"/>
        <v>11969</v>
      </c>
      <c r="K103" s="53">
        <f>SUM(K92:K102)</f>
        <v>13450</v>
      </c>
      <c r="L103" s="53">
        <f>SUM(L92:L102)</f>
        <v>14027</v>
      </c>
      <c r="M103" s="6">
        <f>IFERROR(($L103-$K103)/$K103,"")</f>
        <v>4.2899628252788105E-2</v>
      </c>
      <c r="N103" s="5">
        <f>IFERROR(($L103-$I103)/$I103,"")</f>
        <v>0.16396979503775622</v>
      </c>
      <c r="O103" s="5">
        <f>IFERROR(($L103-$G103)/$G103,"")</f>
        <v>9.7059283591428125E-2</v>
      </c>
      <c r="P103" s="5">
        <f>IFERROR(($L103-B103)/$B103,"")</f>
        <v>0.4269582909460834</v>
      </c>
    </row>
    <row r="104" spans="1:16" ht="15.75" customHeight="1" x14ac:dyDescent="0.2">
      <c r="A104" s="4"/>
      <c r="B104" s="3"/>
      <c r="C104" s="3"/>
      <c r="D104" s="3"/>
      <c r="E104" s="3"/>
      <c r="F104" s="3"/>
      <c r="G104" s="3"/>
      <c r="H104" s="3"/>
      <c r="I104" s="3"/>
      <c r="J104" s="3"/>
      <c r="K104" s="3"/>
      <c r="L104" s="3"/>
      <c r="M104" s="2"/>
      <c r="N104" s="2"/>
      <c r="O104" s="2"/>
      <c r="P104" s="2"/>
    </row>
    <row r="105" spans="1:16" x14ac:dyDescent="0.2">
      <c r="A105" s="19" t="s">
        <v>99</v>
      </c>
      <c r="B105" s="20"/>
      <c r="C105" s="20"/>
      <c r="D105" s="20"/>
      <c r="E105" s="20"/>
      <c r="F105" s="20"/>
      <c r="G105" s="20"/>
      <c r="H105" s="20"/>
      <c r="I105" s="20"/>
      <c r="J105" s="20"/>
      <c r="K105" s="20"/>
      <c r="L105" s="20"/>
      <c r="M105" s="8"/>
      <c r="N105" s="8"/>
      <c r="O105" s="8"/>
      <c r="P105" s="8"/>
    </row>
    <row r="106" spans="1:16" x14ac:dyDescent="0.2">
      <c r="A106" s="66"/>
      <c r="B106" s="17" t="s">
        <v>14</v>
      </c>
      <c r="C106" s="17" t="s">
        <v>13</v>
      </c>
      <c r="D106" s="17" t="s">
        <v>82</v>
      </c>
      <c r="E106" s="17" t="s">
        <v>84</v>
      </c>
      <c r="F106" s="17" t="s">
        <v>93</v>
      </c>
      <c r="G106" s="17" t="s">
        <v>101</v>
      </c>
      <c r="H106" s="17" t="s">
        <v>103</v>
      </c>
      <c r="I106" s="17" t="s">
        <v>106</v>
      </c>
      <c r="J106" s="17" t="s">
        <v>107</v>
      </c>
      <c r="K106" s="17" t="s">
        <v>109</v>
      </c>
      <c r="L106" s="16" t="s">
        <v>110</v>
      </c>
      <c r="M106" s="13" t="s">
        <v>12</v>
      </c>
      <c r="N106" s="13" t="s">
        <v>11</v>
      </c>
      <c r="O106" s="13" t="s">
        <v>10</v>
      </c>
      <c r="P106" s="2" t="s">
        <v>9</v>
      </c>
    </row>
    <row r="107" spans="1:16" x14ac:dyDescent="0.2">
      <c r="A107" s="67" t="s">
        <v>100</v>
      </c>
      <c r="B107" s="28">
        <f t="shared" ref="B107:L107" si="29">B74</f>
        <v>229119</v>
      </c>
      <c r="C107" s="28">
        <f t="shared" si="29"/>
        <v>222881</v>
      </c>
      <c r="D107" s="28">
        <f t="shared" si="29"/>
        <v>218436.5</v>
      </c>
      <c r="E107" s="28">
        <f t="shared" si="29"/>
        <v>213337</v>
      </c>
      <c r="F107" s="28">
        <f t="shared" si="29"/>
        <v>206950</v>
      </c>
      <c r="G107" s="28">
        <f t="shared" si="29"/>
        <v>210109</v>
      </c>
      <c r="H107" s="28">
        <f t="shared" si="29"/>
        <v>217586</v>
      </c>
      <c r="I107" s="28">
        <f t="shared" si="29"/>
        <v>220319</v>
      </c>
      <c r="J107" s="28">
        <f t="shared" si="29"/>
        <v>220662</v>
      </c>
      <c r="K107" s="28">
        <f t="shared" si="29"/>
        <v>219935.5</v>
      </c>
      <c r="L107" s="65">
        <f t="shared" si="29"/>
        <v>220881.5</v>
      </c>
      <c r="M107" s="55">
        <f>IFERROR((L107-K107)/K107,"")</f>
        <v>4.3012610515355638E-3</v>
      </c>
      <c r="N107" s="34">
        <f>IFERROR((L107-I107)/I107,"")</f>
        <v>2.5531161633812788E-3</v>
      </c>
      <c r="O107" s="34">
        <f>IFERROR((L107-G107)/G107,"")</f>
        <v>5.1271006953533642E-2</v>
      </c>
      <c r="P107" s="34">
        <f>IFERROR((L107-B107)/B107,"")</f>
        <v>-3.5952932755467681E-2</v>
      </c>
    </row>
    <row r="108" spans="1:16" x14ac:dyDescent="0.2">
      <c r="A108" s="67" t="s">
        <v>94</v>
      </c>
      <c r="B108" s="11">
        <f t="shared" ref="B108:L108" si="30">B81</f>
        <v>17067</v>
      </c>
      <c r="C108" s="11">
        <f t="shared" si="30"/>
        <v>18325</v>
      </c>
      <c r="D108" s="11">
        <f t="shared" si="30"/>
        <v>18696</v>
      </c>
      <c r="E108" s="11">
        <f t="shared" si="30"/>
        <v>18254</v>
      </c>
      <c r="F108" s="11">
        <f t="shared" si="30"/>
        <v>19488</v>
      </c>
      <c r="G108" s="11">
        <f t="shared" si="30"/>
        <v>18655</v>
      </c>
      <c r="H108" s="11">
        <f t="shared" si="30"/>
        <v>19003</v>
      </c>
      <c r="I108" s="11">
        <f t="shared" si="30"/>
        <v>19219</v>
      </c>
      <c r="J108" s="11">
        <f t="shared" si="30"/>
        <v>21143</v>
      </c>
      <c r="K108" s="11">
        <f t="shared" si="30"/>
        <v>22608</v>
      </c>
      <c r="L108" s="47">
        <f t="shared" si="30"/>
        <v>21297</v>
      </c>
      <c r="M108" s="57">
        <f t="shared" ref="M108:M110" si="31">IFERROR((L108-K108)/K108,"")</f>
        <v>-5.7988322717622082E-2</v>
      </c>
      <c r="N108" s="35">
        <f t="shared" ref="N108:N110" si="32">IFERROR((L108-I108)/I108,"")</f>
        <v>0.10812217076851033</v>
      </c>
      <c r="O108" s="35">
        <f t="shared" ref="O108:O110" si="33">IFERROR((L108-G108)/G108,"")</f>
        <v>0.14162422942910749</v>
      </c>
      <c r="P108" s="35">
        <f t="shared" ref="P108:P110" si="34">IFERROR((L108-B108)/B108,"")</f>
        <v>0.24784672174371594</v>
      </c>
    </row>
    <row r="109" spans="1:16" x14ac:dyDescent="0.2">
      <c r="A109" s="67" t="s">
        <v>98</v>
      </c>
      <c r="B109" s="11">
        <f t="shared" ref="B109:L109" si="35">B88</f>
        <v>8573.5</v>
      </c>
      <c r="C109" s="11">
        <f t="shared" si="35"/>
        <v>8691</v>
      </c>
      <c r="D109" s="11">
        <f t="shared" si="35"/>
        <v>8029</v>
      </c>
      <c r="E109" s="11">
        <f t="shared" si="35"/>
        <v>8385</v>
      </c>
      <c r="F109" s="11">
        <f t="shared" si="35"/>
        <v>8387</v>
      </c>
      <c r="G109" s="11">
        <f t="shared" si="35"/>
        <v>8734</v>
      </c>
      <c r="H109" s="11">
        <f t="shared" si="35"/>
        <v>9161</v>
      </c>
      <c r="I109" s="11">
        <f t="shared" si="35"/>
        <v>9716</v>
      </c>
      <c r="J109" s="11">
        <f t="shared" si="35"/>
        <v>10373</v>
      </c>
      <c r="K109" s="11">
        <f t="shared" si="35"/>
        <v>10388</v>
      </c>
      <c r="L109" s="47">
        <f t="shared" si="35"/>
        <v>9835</v>
      </c>
      <c r="M109" s="57">
        <f t="shared" si="31"/>
        <v>-5.3234501347708893E-2</v>
      </c>
      <c r="N109" s="35">
        <f t="shared" si="32"/>
        <v>1.2247838616714697E-2</v>
      </c>
      <c r="O109" s="35">
        <f t="shared" si="33"/>
        <v>0.12605907945958325</v>
      </c>
      <c r="P109" s="35">
        <f t="shared" si="34"/>
        <v>0.14713944130168544</v>
      </c>
    </row>
    <row r="110" spans="1:16" x14ac:dyDescent="0.2">
      <c r="A110" s="67" t="s">
        <v>92</v>
      </c>
      <c r="B110" s="11">
        <f t="shared" ref="B110:L110" si="36">B103</f>
        <v>9830</v>
      </c>
      <c r="C110" s="11">
        <f t="shared" si="36"/>
        <v>10452</v>
      </c>
      <c r="D110" s="11">
        <f t="shared" si="36"/>
        <v>12397</v>
      </c>
      <c r="E110" s="11">
        <f t="shared" si="36"/>
        <v>12185</v>
      </c>
      <c r="F110" s="11">
        <f t="shared" si="36"/>
        <v>12483</v>
      </c>
      <c r="G110" s="11">
        <f t="shared" si="36"/>
        <v>12786</v>
      </c>
      <c r="H110" s="11">
        <f t="shared" si="36"/>
        <v>11789</v>
      </c>
      <c r="I110" s="11">
        <f t="shared" si="36"/>
        <v>12051</v>
      </c>
      <c r="J110" s="11">
        <f t="shared" si="36"/>
        <v>11969</v>
      </c>
      <c r="K110" s="11">
        <f t="shared" si="36"/>
        <v>13450</v>
      </c>
      <c r="L110" s="47">
        <f t="shared" si="36"/>
        <v>14027</v>
      </c>
      <c r="M110" s="35">
        <f t="shared" si="31"/>
        <v>4.2899628252788105E-2</v>
      </c>
      <c r="N110" s="75">
        <f t="shared" si="32"/>
        <v>0.16396979503775622</v>
      </c>
      <c r="O110" s="75">
        <f t="shared" si="33"/>
        <v>9.7059283591428125E-2</v>
      </c>
      <c r="P110" s="75">
        <f t="shared" si="34"/>
        <v>0.4269582909460834</v>
      </c>
    </row>
    <row r="111" spans="1:16" x14ac:dyDescent="0.2">
      <c r="A111" s="59" t="s">
        <v>0</v>
      </c>
      <c r="B111" s="53">
        <f t="shared" ref="B111:J111" si="37">SUM(B107:B110)</f>
        <v>264589.5</v>
      </c>
      <c r="C111" s="53">
        <f t="shared" si="37"/>
        <v>260349</v>
      </c>
      <c r="D111" s="53">
        <f t="shared" si="37"/>
        <v>257558.5</v>
      </c>
      <c r="E111" s="53">
        <f t="shared" si="37"/>
        <v>252161</v>
      </c>
      <c r="F111" s="53">
        <f t="shared" si="37"/>
        <v>247308</v>
      </c>
      <c r="G111" s="53">
        <f t="shared" si="37"/>
        <v>250284</v>
      </c>
      <c r="H111" s="53">
        <f t="shared" si="37"/>
        <v>257539</v>
      </c>
      <c r="I111" s="53">
        <f t="shared" si="37"/>
        <v>261305</v>
      </c>
      <c r="J111" s="53">
        <f t="shared" si="37"/>
        <v>264147</v>
      </c>
      <c r="K111" s="53">
        <f>SUM(K107:K110)</f>
        <v>266381.5</v>
      </c>
      <c r="L111" s="54">
        <f>SUM(L107:L110)</f>
        <v>266040.5</v>
      </c>
      <c r="M111" s="5">
        <f>IFERROR((L111-K111)/K111,"")</f>
        <v>-1.2801189271777506E-3</v>
      </c>
      <c r="N111" s="5">
        <f>IFERROR((L111-I111)/I111,"")</f>
        <v>1.812250052620501E-2</v>
      </c>
      <c r="O111" s="5">
        <f>IFERROR((L111-G111)/G111,"")</f>
        <v>6.2954483706509412E-2</v>
      </c>
      <c r="P111" s="5">
        <f>IFERROR((L111-B111)/B111,"")</f>
        <v>5.483966672902742E-3</v>
      </c>
    </row>
    <row r="112" spans="1:16" ht="9.75" customHeight="1" x14ac:dyDescent="0.2">
      <c r="B112" s="50"/>
      <c r="C112" s="50"/>
      <c r="D112" s="50"/>
      <c r="E112" s="50"/>
      <c r="F112" s="50"/>
      <c r="G112" s="50"/>
      <c r="H112" s="50"/>
      <c r="I112" s="50"/>
      <c r="J112" s="50"/>
      <c r="K112" s="50"/>
      <c r="L112" s="50"/>
    </row>
    <row r="113" spans="1:16" x14ac:dyDescent="0.2">
      <c r="A113" s="83" t="s">
        <v>108</v>
      </c>
      <c r="B113" s="83"/>
      <c r="C113" s="83"/>
      <c r="D113" s="83"/>
      <c r="E113" s="83"/>
      <c r="F113" s="83"/>
      <c r="G113" s="83"/>
      <c r="H113" s="83"/>
      <c r="I113" s="83"/>
      <c r="J113" s="83"/>
      <c r="K113" s="83"/>
      <c r="L113" s="83"/>
      <c r="M113" s="83"/>
      <c r="N113" s="83"/>
      <c r="O113" s="83"/>
      <c r="P113" s="83"/>
    </row>
    <row r="114" spans="1:16" x14ac:dyDescent="0.2">
      <c r="A114" s="83"/>
      <c r="B114" s="83"/>
      <c r="C114" s="83"/>
      <c r="D114" s="83"/>
      <c r="E114" s="83"/>
      <c r="F114" s="83"/>
      <c r="G114" s="83"/>
      <c r="H114" s="83"/>
      <c r="I114" s="83"/>
      <c r="J114" s="83"/>
      <c r="K114" s="83"/>
      <c r="L114" s="83"/>
      <c r="M114" s="83"/>
      <c r="N114" s="83"/>
      <c r="O114" s="83"/>
      <c r="P114" s="83"/>
    </row>
    <row r="115" spans="1:16" x14ac:dyDescent="0.2">
      <c r="A115" s="83"/>
      <c r="B115" s="83"/>
      <c r="C115" s="83"/>
      <c r="D115" s="83"/>
      <c r="E115" s="83"/>
      <c r="F115" s="83"/>
      <c r="G115" s="83"/>
      <c r="H115" s="83"/>
      <c r="I115" s="83"/>
      <c r="J115" s="83"/>
      <c r="K115" s="83"/>
      <c r="L115" s="83"/>
      <c r="M115" s="83"/>
      <c r="N115" s="83"/>
      <c r="O115" s="83"/>
      <c r="P115" s="83"/>
    </row>
    <row r="117" spans="1:16" x14ac:dyDescent="0.2">
      <c r="B117" s="58"/>
      <c r="C117" s="58"/>
      <c r="D117" s="58"/>
      <c r="E117" s="58"/>
      <c r="F117" s="58"/>
      <c r="G117" s="58"/>
      <c r="H117" s="58"/>
      <c r="I117" s="58"/>
      <c r="J117" s="58"/>
      <c r="K117" s="58"/>
    </row>
    <row r="120" spans="1:16" x14ac:dyDescent="0.2">
      <c r="A120" s="60"/>
      <c r="B120" s="60"/>
      <c r="C120" s="60"/>
      <c r="D120" s="60"/>
      <c r="E120" s="60"/>
      <c r="F120" s="60"/>
      <c r="G120" s="60"/>
      <c r="H120" s="60"/>
      <c r="I120" s="60"/>
      <c r="J120" s="60"/>
      <c r="K120" s="60"/>
      <c r="L120" s="60"/>
      <c r="M120" s="60"/>
      <c r="N120" s="60"/>
      <c r="O120" s="60"/>
      <c r="P120" s="60"/>
    </row>
  </sheetData>
  <mergeCells count="1">
    <mergeCell ref="A113:P115"/>
  </mergeCells>
  <conditionalFormatting sqref="M1:P67 M74:P104">
    <cfRule type="cellIs" dxfId="5" priority="1" operator="lessThan">
      <formula>0</formula>
    </cfRule>
  </conditionalFormatting>
  <conditionalFormatting sqref="M68:P73 M105:P110">
    <cfRule type="cellIs" dxfId="4" priority="10" operator="lessThan">
      <formula>0</formula>
    </cfRule>
  </conditionalFormatting>
  <conditionalFormatting sqref="M111:P111">
    <cfRule type="cellIs" dxfId="3" priority="5" operator="lessThan">
      <formula>0</formula>
    </cfRule>
  </conditionalFormatting>
  <pageMargins left="0.5" right="0.5" top="0.75" bottom="0.4" header="0.3" footer="0.3"/>
  <pageSetup orientation="landscape" horizontalDpi="4294967293" r:id="rId1"/>
  <headerFooter>
    <oddHeader>&amp;C&amp;"-,Bold"Undergraduate Credit Hours, College of Arts and Sciences
&amp;"-,Regular"Fall Semester, First Week Census</oddHeader>
    <oddFooter>&amp;R&amp;"-,Italic"&amp;9 9/4/25</oddFooter>
  </headerFooter>
  <rowBreaks count="2" manualBreakCount="2">
    <brk id="38" max="16383" man="1"/>
    <brk id="7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9"/>
  <sheetViews>
    <sheetView tabSelected="1" view="pageLayout" zoomScaleNormal="100" workbookViewId="0">
      <selection activeCell="A2" sqref="A2"/>
    </sheetView>
  </sheetViews>
  <sheetFormatPr defaultColWidth="10.42578125" defaultRowHeight="12.75" x14ac:dyDescent="0.2"/>
  <cols>
    <col min="1" max="1" width="11" customWidth="1"/>
    <col min="2" max="12" width="9.140625" customWidth="1"/>
    <col min="13" max="15" width="7.7109375" customWidth="1"/>
    <col min="16" max="16" width="7.7109375" style="1" customWidth="1"/>
  </cols>
  <sheetData>
    <row r="1" spans="1:16" x14ac:dyDescent="0.2">
      <c r="A1" s="33" t="s">
        <v>74</v>
      </c>
      <c r="B1" s="33"/>
      <c r="C1" s="33"/>
      <c r="D1" s="33"/>
      <c r="E1" s="33"/>
      <c r="F1" s="33"/>
      <c r="G1" s="33"/>
      <c r="H1" s="33"/>
      <c r="I1" s="33"/>
      <c r="J1" s="33"/>
      <c r="K1" s="33"/>
      <c r="L1" s="33"/>
      <c r="M1" s="33"/>
      <c r="N1" s="33"/>
      <c r="O1" s="33"/>
      <c r="P1" s="32"/>
    </row>
    <row r="2" spans="1:16" x14ac:dyDescent="0.2">
      <c r="A2" s="68" t="s">
        <v>15</v>
      </c>
      <c r="B2" s="17" t="s">
        <v>14</v>
      </c>
      <c r="C2" s="17" t="s">
        <v>13</v>
      </c>
      <c r="D2" s="17" t="s">
        <v>82</v>
      </c>
      <c r="E2" s="17" t="s">
        <v>84</v>
      </c>
      <c r="F2" s="17" t="s">
        <v>93</v>
      </c>
      <c r="G2" s="17" t="s">
        <v>101</v>
      </c>
      <c r="H2" s="17" t="s">
        <v>103</v>
      </c>
      <c r="I2" s="17" t="s">
        <v>106</v>
      </c>
      <c r="J2" s="17" t="s">
        <v>107</v>
      </c>
      <c r="K2" s="17" t="s">
        <v>109</v>
      </c>
      <c r="L2" s="17" t="s">
        <v>110</v>
      </c>
      <c r="M2" s="15" t="s">
        <v>12</v>
      </c>
      <c r="N2" s="14" t="s">
        <v>11</v>
      </c>
      <c r="O2" s="14" t="s">
        <v>10</v>
      </c>
      <c r="P2" s="13" t="s">
        <v>9</v>
      </c>
    </row>
    <row r="3" spans="1:16" x14ac:dyDescent="0.2">
      <c r="A3" s="67" t="s">
        <v>73</v>
      </c>
      <c r="B3" s="24">
        <v>312</v>
      </c>
      <c r="C3" s="24">
        <v>228</v>
      </c>
      <c r="D3" s="24">
        <v>193</v>
      </c>
      <c r="E3" s="24">
        <v>192</v>
      </c>
      <c r="F3" s="24">
        <v>194</v>
      </c>
      <c r="G3" s="24">
        <v>219</v>
      </c>
      <c r="H3" s="24">
        <v>234</v>
      </c>
      <c r="I3" s="24">
        <v>219</v>
      </c>
      <c r="J3" s="24">
        <v>163</v>
      </c>
      <c r="K3" s="24">
        <v>203</v>
      </c>
      <c r="L3" s="24">
        <v>210</v>
      </c>
      <c r="M3" s="71">
        <f>IFERROR((L3-K3)/K3,"")</f>
        <v>3.4482758620689655E-2</v>
      </c>
      <c r="N3" s="72">
        <f>IFERROR((L3-I3)/I3,"")</f>
        <v>-4.1095890410958902E-2</v>
      </c>
      <c r="O3" s="72">
        <f>IFERROR((L3-G3)/G3,"")</f>
        <v>-4.1095890410958902E-2</v>
      </c>
      <c r="P3" s="72">
        <f>IFERROR((L3-B3)/B3,"")</f>
        <v>-0.32692307692307693</v>
      </c>
    </row>
    <row r="4" spans="1:16" x14ac:dyDescent="0.2">
      <c r="A4" s="67" t="s">
        <v>72</v>
      </c>
      <c r="B4" s="24">
        <v>192</v>
      </c>
      <c r="C4" s="24">
        <v>143</v>
      </c>
      <c r="D4" s="24">
        <v>128</v>
      </c>
      <c r="E4" s="24">
        <v>180</v>
      </c>
      <c r="F4" s="24">
        <v>181</v>
      </c>
      <c r="G4" s="24">
        <v>192</v>
      </c>
      <c r="H4" s="24">
        <v>179</v>
      </c>
      <c r="I4" s="24">
        <v>161</v>
      </c>
      <c r="J4" s="24">
        <v>101</v>
      </c>
      <c r="K4" s="24">
        <v>108</v>
      </c>
      <c r="L4" s="24">
        <v>133</v>
      </c>
      <c r="M4" s="9">
        <f t="shared" ref="M4:M20" si="0">IFERROR((L4-K4)/K4,"")</f>
        <v>0.23148148148148148</v>
      </c>
      <c r="N4" s="8">
        <f t="shared" ref="N4:N20" si="1">IFERROR((L4-I4)/I4,"")</f>
        <v>-0.17391304347826086</v>
      </c>
      <c r="O4" s="8">
        <f t="shared" ref="O4:O19" si="2">IFERROR((L4-G4)/G4,"")</f>
        <v>-0.30729166666666669</v>
      </c>
      <c r="P4" s="8">
        <f t="shared" ref="P4:P20" si="3">IFERROR((L4-B4)/B4,"")</f>
        <v>-0.30729166666666669</v>
      </c>
    </row>
    <row r="5" spans="1:16" x14ac:dyDescent="0.2">
      <c r="A5" s="76" t="s">
        <v>23</v>
      </c>
      <c r="B5" s="49">
        <v>285</v>
      </c>
      <c r="C5" s="49">
        <v>203</v>
      </c>
      <c r="D5" s="49">
        <v>164</v>
      </c>
      <c r="E5" s="49">
        <v>93</v>
      </c>
      <c r="F5" s="49">
        <v>68</v>
      </c>
      <c r="G5" s="49">
        <v>53</v>
      </c>
      <c r="H5" s="49">
        <v>38</v>
      </c>
      <c r="I5" s="49">
        <v>8</v>
      </c>
      <c r="J5" s="49">
        <v>1</v>
      </c>
      <c r="K5" s="51"/>
      <c r="L5" s="51"/>
      <c r="M5" s="9" t="str">
        <f t="shared" si="0"/>
        <v/>
      </c>
      <c r="N5" s="8">
        <f t="shared" si="1"/>
        <v>-1</v>
      </c>
      <c r="O5" s="8">
        <f t="shared" si="2"/>
        <v>-1</v>
      </c>
      <c r="P5" s="8">
        <f t="shared" si="3"/>
        <v>-1</v>
      </c>
    </row>
    <row r="6" spans="1:16" x14ac:dyDescent="0.2">
      <c r="A6" s="67" t="s">
        <v>70</v>
      </c>
      <c r="B6" s="24">
        <v>275</v>
      </c>
      <c r="C6" s="24">
        <v>251</v>
      </c>
      <c r="D6" s="24">
        <v>262</v>
      </c>
      <c r="E6" s="24">
        <v>224</v>
      </c>
      <c r="F6" s="24">
        <v>279</v>
      </c>
      <c r="G6" s="24">
        <v>153</v>
      </c>
      <c r="H6" s="24">
        <v>241</v>
      </c>
      <c r="I6" s="24">
        <v>193</v>
      </c>
      <c r="J6" s="24">
        <v>222</v>
      </c>
      <c r="K6" s="24">
        <v>180</v>
      </c>
      <c r="L6" s="24">
        <v>186</v>
      </c>
      <c r="M6" s="9">
        <f t="shared" si="0"/>
        <v>3.3333333333333333E-2</v>
      </c>
      <c r="N6" s="8">
        <f t="shared" si="1"/>
        <v>-3.6269430051813469E-2</v>
      </c>
      <c r="O6" s="8">
        <f t="shared" si="2"/>
        <v>0.21568627450980393</v>
      </c>
      <c r="P6" s="8">
        <f t="shared" si="3"/>
        <v>-0.32363636363636361</v>
      </c>
    </row>
    <row r="7" spans="1:16" x14ac:dyDescent="0.2">
      <c r="A7" s="67" t="s">
        <v>80</v>
      </c>
      <c r="B7" s="24">
        <v>54</v>
      </c>
      <c r="C7" s="24">
        <v>41</v>
      </c>
      <c r="D7" s="24">
        <v>46</v>
      </c>
      <c r="E7" s="24">
        <v>31</v>
      </c>
      <c r="F7" s="24">
        <v>56</v>
      </c>
      <c r="G7" s="24">
        <v>54</v>
      </c>
      <c r="H7" s="24">
        <v>22</v>
      </c>
      <c r="I7" s="24">
        <v>40</v>
      </c>
      <c r="J7" s="24">
        <v>73</v>
      </c>
      <c r="K7" s="24">
        <v>49</v>
      </c>
      <c r="L7" s="24">
        <v>61</v>
      </c>
      <c r="M7" s="9">
        <f t="shared" si="0"/>
        <v>0.24489795918367346</v>
      </c>
      <c r="N7" s="8">
        <f t="shared" si="1"/>
        <v>0.52500000000000002</v>
      </c>
      <c r="O7" s="8">
        <f t="shared" si="2"/>
        <v>0.12962962962962962</v>
      </c>
      <c r="P7" s="8">
        <f t="shared" si="3"/>
        <v>0.12962962962962962</v>
      </c>
    </row>
    <row r="8" spans="1:16" x14ac:dyDescent="0.2">
      <c r="A8" s="67" t="s">
        <v>69</v>
      </c>
      <c r="B8" s="24">
        <v>1108</v>
      </c>
      <c r="C8" s="24">
        <v>938</v>
      </c>
      <c r="D8" s="24">
        <v>965</v>
      </c>
      <c r="E8" s="24">
        <v>1018</v>
      </c>
      <c r="F8" s="24">
        <v>966</v>
      </c>
      <c r="G8" s="24">
        <v>1024</v>
      </c>
      <c r="H8" s="24">
        <v>1108</v>
      </c>
      <c r="I8" s="24">
        <v>1139</v>
      </c>
      <c r="J8" s="24">
        <v>1097</v>
      </c>
      <c r="K8" s="24">
        <v>1126</v>
      </c>
      <c r="L8" s="24">
        <v>1053</v>
      </c>
      <c r="M8" s="9">
        <f t="shared" si="0"/>
        <v>-6.4831261101243334E-2</v>
      </c>
      <c r="N8" s="8">
        <f t="shared" si="1"/>
        <v>-7.5504828797190518E-2</v>
      </c>
      <c r="O8" s="8">
        <f t="shared" si="2"/>
        <v>2.83203125E-2</v>
      </c>
      <c r="P8" s="8">
        <f t="shared" si="3"/>
        <v>-4.9638989169675088E-2</v>
      </c>
    </row>
    <row r="9" spans="1:16" x14ac:dyDescent="0.2">
      <c r="A9" s="67" t="s">
        <v>68</v>
      </c>
      <c r="B9" s="24">
        <v>595</v>
      </c>
      <c r="C9" s="24">
        <v>472</v>
      </c>
      <c r="D9" s="24">
        <v>457</v>
      </c>
      <c r="E9" s="24">
        <v>417</v>
      </c>
      <c r="F9" s="24">
        <v>431</v>
      </c>
      <c r="G9" s="24">
        <v>483</v>
      </c>
      <c r="H9" s="24">
        <v>580</v>
      </c>
      <c r="I9" s="24">
        <v>523</v>
      </c>
      <c r="J9" s="24">
        <v>550</v>
      </c>
      <c r="K9" s="24">
        <v>462</v>
      </c>
      <c r="L9" s="24">
        <v>387</v>
      </c>
      <c r="M9" s="9">
        <f t="shared" si="0"/>
        <v>-0.16233766233766234</v>
      </c>
      <c r="N9" s="8">
        <f t="shared" si="1"/>
        <v>-0.26003824091778205</v>
      </c>
      <c r="O9" s="8">
        <f t="shared" si="2"/>
        <v>-0.19875776397515527</v>
      </c>
      <c r="P9" s="8">
        <f t="shared" si="3"/>
        <v>-0.34957983193277309</v>
      </c>
    </row>
    <row r="10" spans="1:16" x14ac:dyDescent="0.2">
      <c r="A10" s="67" t="s">
        <v>67</v>
      </c>
      <c r="B10" s="24">
        <v>358</v>
      </c>
      <c r="C10" s="24">
        <v>393</v>
      </c>
      <c r="D10" s="24">
        <v>419</v>
      </c>
      <c r="E10" s="24">
        <v>401</v>
      </c>
      <c r="F10" s="24">
        <v>437</v>
      </c>
      <c r="G10" s="24">
        <v>491</v>
      </c>
      <c r="H10" s="24">
        <v>478</v>
      </c>
      <c r="I10" s="24">
        <v>396</v>
      </c>
      <c r="J10" s="24">
        <v>373</v>
      </c>
      <c r="K10" s="24">
        <v>391</v>
      </c>
      <c r="L10" s="24">
        <v>339</v>
      </c>
      <c r="M10" s="9">
        <f t="shared" si="0"/>
        <v>-0.13299232736572891</v>
      </c>
      <c r="N10" s="8">
        <f t="shared" si="1"/>
        <v>-0.14393939393939395</v>
      </c>
      <c r="O10" s="8">
        <f t="shared" si="2"/>
        <v>-0.30957230142566189</v>
      </c>
      <c r="P10" s="8">
        <f t="shared" si="3"/>
        <v>-5.3072625698324022E-2</v>
      </c>
    </row>
    <row r="11" spans="1:16" x14ac:dyDescent="0.2">
      <c r="A11" s="67" t="s">
        <v>66</v>
      </c>
      <c r="B11" s="24">
        <v>268</v>
      </c>
      <c r="C11" s="24">
        <v>270</v>
      </c>
      <c r="D11" s="24">
        <v>289</v>
      </c>
      <c r="E11" s="24">
        <v>356</v>
      </c>
      <c r="F11" s="24">
        <v>362</v>
      </c>
      <c r="G11" s="24">
        <v>341</v>
      </c>
      <c r="H11" s="24">
        <v>303</v>
      </c>
      <c r="I11" s="24">
        <v>245</v>
      </c>
      <c r="J11" s="24">
        <v>297</v>
      </c>
      <c r="K11" s="24">
        <v>261</v>
      </c>
      <c r="L11" s="24">
        <v>231</v>
      </c>
      <c r="M11" s="9">
        <f t="shared" si="0"/>
        <v>-0.11494252873563218</v>
      </c>
      <c r="N11" s="8">
        <f t="shared" si="1"/>
        <v>-5.7142857142857141E-2</v>
      </c>
      <c r="O11" s="8">
        <f t="shared" si="2"/>
        <v>-0.32258064516129031</v>
      </c>
      <c r="P11" s="8">
        <f t="shared" si="3"/>
        <v>-0.13805970149253732</v>
      </c>
    </row>
    <row r="12" spans="1:16" x14ac:dyDescent="0.2">
      <c r="A12" s="67" t="s">
        <v>64</v>
      </c>
      <c r="B12" s="24">
        <v>593</v>
      </c>
      <c r="C12" s="24">
        <v>628</v>
      </c>
      <c r="D12" s="24">
        <v>595</v>
      </c>
      <c r="E12" s="24">
        <v>579</v>
      </c>
      <c r="F12" s="24">
        <v>590</v>
      </c>
      <c r="G12" s="24">
        <v>620</v>
      </c>
      <c r="H12" s="24">
        <v>603</v>
      </c>
      <c r="I12" s="24">
        <v>485</v>
      </c>
      <c r="J12" s="24">
        <v>449</v>
      </c>
      <c r="K12" s="24">
        <v>480</v>
      </c>
      <c r="L12" s="24">
        <v>326</v>
      </c>
      <c r="M12" s="9">
        <f t="shared" si="0"/>
        <v>-0.32083333333333336</v>
      </c>
      <c r="N12" s="8">
        <f t="shared" si="1"/>
        <v>-0.32783505154639175</v>
      </c>
      <c r="O12" s="8">
        <f t="shared" si="2"/>
        <v>-0.47419354838709676</v>
      </c>
      <c r="P12" s="8">
        <f t="shared" si="3"/>
        <v>-0.4502529510961214</v>
      </c>
    </row>
    <row r="13" spans="1:16" x14ac:dyDescent="0.2">
      <c r="A13" s="67" t="s">
        <v>63</v>
      </c>
      <c r="B13" s="24">
        <v>32</v>
      </c>
      <c r="C13" s="24">
        <v>30</v>
      </c>
      <c r="D13" s="24">
        <v>48</v>
      </c>
      <c r="E13" s="24">
        <v>37</v>
      </c>
      <c r="F13" s="24">
        <v>53</v>
      </c>
      <c r="G13" s="24">
        <v>42</v>
      </c>
      <c r="H13" s="24">
        <v>50</v>
      </c>
      <c r="I13" s="24">
        <v>62</v>
      </c>
      <c r="J13" s="24">
        <v>44</v>
      </c>
      <c r="K13" s="24">
        <v>58</v>
      </c>
      <c r="L13" s="24">
        <v>40</v>
      </c>
      <c r="M13" s="9">
        <f t="shared" si="0"/>
        <v>-0.31034482758620691</v>
      </c>
      <c r="N13" s="8">
        <f t="shared" si="1"/>
        <v>-0.35483870967741937</v>
      </c>
      <c r="O13" s="8">
        <f t="shared" si="2"/>
        <v>-4.7619047619047616E-2</v>
      </c>
      <c r="P13" s="8">
        <f t="shared" si="3"/>
        <v>0.25</v>
      </c>
    </row>
    <row r="14" spans="1:16" x14ac:dyDescent="0.2">
      <c r="A14" s="67" t="s">
        <v>62</v>
      </c>
      <c r="B14" s="24">
        <v>3</v>
      </c>
      <c r="C14" s="24">
        <v>19</v>
      </c>
      <c r="D14" s="24">
        <v>12</v>
      </c>
      <c r="E14" s="24"/>
      <c r="F14" s="24">
        <v>34</v>
      </c>
      <c r="G14" s="24">
        <v>16</v>
      </c>
      <c r="H14" s="24"/>
      <c r="I14" s="46"/>
      <c r="J14" s="45">
        <v>4</v>
      </c>
      <c r="K14" s="45">
        <v>12</v>
      </c>
      <c r="L14" s="45"/>
      <c r="M14" s="9">
        <f t="shared" si="0"/>
        <v>-1</v>
      </c>
      <c r="N14" s="8" t="str">
        <f t="shared" si="1"/>
        <v/>
      </c>
      <c r="O14" s="8">
        <f t="shared" si="2"/>
        <v>-1</v>
      </c>
      <c r="P14" s="8">
        <f t="shared" si="3"/>
        <v>-1</v>
      </c>
    </row>
    <row r="15" spans="1:16" x14ac:dyDescent="0.2">
      <c r="A15" s="67" t="s">
        <v>61</v>
      </c>
      <c r="B15" s="24">
        <v>350</v>
      </c>
      <c r="C15" s="24">
        <v>327</v>
      </c>
      <c r="D15" s="24">
        <v>253</v>
      </c>
      <c r="E15" s="24">
        <v>277</v>
      </c>
      <c r="F15" s="24">
        <v>247</v>
      </c>
      <c r="G15" s="24">
        <v>289</v>
      </c>
      <c r="H15" s="24">
        <v>295</v>
      </c>
      <c r="I15" s="24">
        <v>296</v>
      </c>
      <c r="J15" s="24">
        <v>279</v>
      </c>
      <c r="K15" s="24">
        <v>236</v>
      </c>
      <c r="L15" s="24">
        <v>250</v>
      </c>
      <c r="M15" s="9">
        <f t="shared" si="0"/>
        <v>5.9322033898305086E-2</v>
      </c>
      <c r="N15" s="8">
        <f t="shared" si="1"/>
        <v>-0.1554054054054054</v>
      </c>
      <c r="O15" s="8">
        <f t="shared" si="2"/>
        <v>-0.13494809688581316</v>
      </c>
      <c r="P15" s="8">
        <f t="shared" si="3"/>
        <v>-0.2857142857142857</v>
      </c>
    </row>
    <row r="16" spans="1:16" x14ac:dyDescent="0.2">
      <c r="A16" s="67" t="s">
        <v>60</v>
      </c>
      <c r="B16" s="24">
        <v>273</v>
      </c>
      <c r="C16" s="24">
        <v>293</v>
      </c>
      <c r="D16" s="24">
        <v>227</v>
      </c>
      <c r="E16" s="24">
        <v>248</v>
      </c>
      <c r="F16" s="24">
        <v>220</v>
      </c>
      <c r="G16" s="24">
        <v>218</v>
      </c>
      <c r="H16" s="24">
        <v>231</v>
      </c>
      <c r="I16" s="24">
        <v>227</v>
      </c>
      <c r="J16" s="24">
        <v>243</v>
      </c>
      <c r="K16" s="24">
        <v>207</v>
      </c>
      <c r="L16" s="24">
        <v>240</v>
      </c>
      <c r="M16" s="9">
        <f t="shared" si="0"/>
        <v>0.15942028985507245</v>
      </c>
      <c r="N16" s="8">
        <f t="shared" si="1"/>
        <v>5.7268722466960353E-2</v>
      </c>
      <c r="O16" s="8">
        <f t="shared" si="2"/>
        <v>0.10091743119266056</v>
      </c>
      <c r="P16" s="8">
        <f t="shared" si="3"/>
        <v>-0.12087912087912088</v>
      </c>
    </row>
    <row r="17" spans="1:16" x14ac:dyDescent="0.2">
      <c r="A17" s="67" t="s">
        <v>79</v>
      </c>
      <c r="B17" s="24">
        <v>4</v>
      </c>
      <c r="C17" s="24">
        <v>8</v>
      </c>
      <c r="D17" s="24">
        <v>8</v>
      </c>
      <c r="E17" s="24">
        <v>8</v>
      </c>
      <c r="F17" s="24">
        <v>20</v>
      </c>
      <c r="G17" s="24">
        <v>4</v>
      </c>
      <c r="H17" s="24">
        <v>8</v>
      </c>
      <c r="I17" s="24">
        <v>12</v>
      </c>
      <c r="J17" s="24">
        <v>16</v>
      </c>
      <c r="K17" s="24"/>
      <c r="L17" s="24"/>
      <c r="M17" s="9" t="str">
        <f t="shared" si="0"/>
        <v/>
      </c>
      <c r="N17" s="8">
        <f t="shared" si="1"/>
        <v>-1</v>
      </c>
      <c r="O17" s="8">
        <f t="shared" si="2"/>
        <v>-1</v>
      </c>
      <c r="P17" s="8">
        <f t="shared" si="3"/>
        <v>-1</v>
      </c>
    </row>
    <row r="18" spans="1:16" x14ac:dyDescent="0.2">
      <c r="A18" s="67" t="s">
        <v>59</v>
      </c>
      <c r="B18" s="24">
        <v>161</v>
      </c>
      <c r="C18" s="24">
        <v>182</v>
      </c>
      <c r="D18" s="24">
        <v>176</v>
      </c>
      <c r="E18" s="24">
        <v>153</v>
      </c>
      <c r="F18" s="24">
        <v>181</v>
      </c>
      <c r="G18" s="24">
        <v>151</v>
      </c>
      <c r="H18" s="24">
        <v>145</v>
      </c>
      <c r="I18" s="24">
        <v>148</v>
      </c>
      <c r="J18" s="24">
        <v>163</v>
      </c>
      <c r="K18" s="24">
        <v>160</v>
      </c>
      <c r="L18" s="24">
        <v>144</v>
      </c>
      <c r="M18" s="9">
        <f t="shared" si="0"/>
        <v>-0.1</v>
      </c>
      <c r="N18" s="8">
        <f t="shared" si="1"/>
        <v>-2.7027027027027029E-2</v>
      </c>
      <c r="O18" s="8">
        <f t="shared" si="2"/>
        <v>-4.6357615894039736E-2</v>
      </c>
      <c r="P18" s="8">
        <f t="shared" si="3"/>
        <v>-0.10559006211180125</v>
      </c>
    </row>
    <row r="19" spans="1:16" x14ac:dyDescent="0.2">
      <c r="A19" s="67" t="s">
        <v>58</v>
      </c>
      <c r="B19" s="24">
        <v>492</v>
      </c>
      <c r="C19" s="24">
        <v>479</v>
      </c>
      <c r="D19" s="24">
        <v>484.5</v>
      </c>
      <c r="E19" s="24">
        <v>470.5</v>
      </c>
      <c r="F19" s="24">
        <v>435.5</v>
      </c>
      <c r="G19" s="24">
        <v>414.5</v>
      </c>
      <c r="H19" s="24">
        <v>439.5</v>
      </c>
      <c r="I19" s="24">
        <v>380.5</v>
      </c>
      <c r="J19" s="24">
        <v>423.5</v>
      </c>
      <c r="K19" s="24">
        <v>385.5</v>
      </c>
      <c r="L19" s="24">
        <v>386.5</v>
      </c>
      <c r="M19" s="9">
        <f t="shared" si="0"/>
        <v>2.5940337224383916E-3</v>
      </c>
      <c r="N19" s="8">
        <f t="shared" si="1"/>
        <v>1.5768725361366621E-2</v>
      </c>
      <c r="O19" s="8">
        <f t="shared" si="2"/>
        <v>-6.7551266586248493E-2</v>
      </c>
      <c r="P19" s="8">
        <f t="shared" si="3"/>
        <v>-0.21443089430894308</v>
      </c>
    </row>
    <row r="20" spans="1:16" x14ac:dyDescent="0.2">
      <c r="A20" s="70" t="s">
        <v>78</v>
      </c>
      <c r="B20" s="36"/>
      <c r="C20" s="36"/>
      <c r="D20" s="36"/>
      <c r="E20" s="36">
        <v>44</v>
      </c>
      <c r="F20" s="36"/>
      <c r="G20" s="36"/>
      <c r="H20" s="36">
        <v>32</v>
      </c>
      <c r="I20" s="36"/>
      <c r="J20" s="36"/>
      <c r="K20" s="36"/>
      <c r="L20" s="24">
        <v>12</v>
      </c>
      <c r="M20" s="73" t="str">
        <f t="shared" si="0"/>
        <v/>
      </c>
      <c r="N20" s="74" t="str">
        <f t="shared" si="1"/>
        <v/>
      </c>
      <c r="O20" s="74" t="str">
        <f>IFERROR((K20-F20)/F20,"")</f>
        <v/>
      </c>
      <c r="P20" s="74" t="str">
        <f t="shared" si="3"/>
        <v/>
      </c>
    </row>
    <row r="21" spans="1:16" x14ac:dyDescent="0.2">
      <c r="A21" s="77" t="s">
        <v>0</v>
      </c>
      <c r="B21" s="7">
        <f t="shared" ref="B21:J21" si="4">SUM(B3:B20)</f>
        <v>5355</v>
      </c>
      <c r="C21" s="7">
        <f t="shared" si="4"/>
        <v>4905</v>
      </c>
      <c r="D21" s="7">
        <f t="shared" si="4"/>
        <v>4726.5</v>
      </c>
      <c r="E21" s="7">
        <f t="shared" si="4"/>
        <v>4728.5</v>
      </c>
      <c r="F21" s="7">
        <f t="shared" si="4"/>
        <v>4754.5</v>
      </c>
      <c r="G21" s="7">
        <f t="shared" si="4"/>
        <v>4764.5</v>
      </c>
      <c r="H21" s="7">
        <f t="shared" si="4"/>
        <v>4986.5</v>
      </c>
      <c r="I21" s="7">
        <f t="shared" si="4"/>
        <v>4534.5</v>
      </c>
      <c r="J21" s="7">
        <f t="shared" si="4"/>
        <v>4498.5</v>
      </c>
      <c r="K21" s="7">
        <f>SUM(K3:K20)</f>
        <v>4318.5</v>
      </c>
      <c r="L21" s="52">
        <f>SUM(L3:L20)</f>
        <v>3998.5</v>
      </c>
      <c r="M21" s="6">
        <f>IFERROR((L21-K21)/K21,"")</f>
        <v>-7.4099803172397824E-2</v>
      </c>
      <c r="N21" s="5">
        <f>IFERROR((K21-H21)/H21,"")</f>
        <v>-0.13396169658076806</v>
      </c>
      <c r="O21" s="5">
        <f>IFERROR((K21-F21)/F21,"")</f>
        <v>-9.1702597539173411E-2</v>
      </c>
      <c r="P21" s="5">
        <f>IFERROR((L21-B21)/B21,"")</f>
        <v>-0.25331465919701213</v>
      </c>
    </row>
    <row r="22" spans="1:16" x14ac:dyDescent="0.2">
      <c r="A22" s="4"/>
      <c r="B22" s="3"/>
      <c r="C22" s="3"/>
      <c r="D22" s="3"/>
      <c r="E22" s="3"/>
      <c r="F22" s="3"/>
      <c r="G22" s="3"/>
      <c r="H22" s="3"/>
      <c r="I22" s="3"/>
      <c r="J22" s="3"/>
      <c r="K22" s="3"/>
      <c r="L22" s="3"/>
      <c r="M22" s="2"/>
      <c r="N22" s="2"/>
      <c r="O22" s="2"/>
      <c r="P22" s="2"/>
    </row>
    <row r="23" spans="1:16" x14ac:dyDescent="0.2">
      <c r="A23" s="19" t="s">
        <v>57</v>
      </c>
      <c r="B23" s="20"/>
      <c r="C23" s="20"/>
      <c r="D23" s="20"/>
      <c r="E23" s="20"/>
      <c r="F23" s="20"/>
      <c r="G23" s="20"/>
      <c r="H23" s="20"/>
      <c r="I23" s="20"/>
      <c r="J23" s="20"/>
      <c r="K23" s="20"/>
      <c r="L23" s="20"/>
      <c r="M23" s="8"/>
      <c r="N23" s="8"/>
      <c r="O23" s="8"/>
      <c r="P23" s="8"/>
    </row>
    <row r="24" spans="1:16" x14ac:dyDescent="0.2">
      <c r="A24" s="68" t="s">
        <v>15</v>
      </c>
      <c r="B24" s="17" t="s">
        <v>14</v>
      </c>
      <c r="C24" s="17" t="s">
        <v>13</v>
      </c>
      <c r="D24" s="17" t="s">
        <v>82</v>
      </c>
      <c r="E24" s="17" t="s">
        <v>84</v>
      </c>
      <c r="F24" s="17" t="s">
        <v>93</v>
      </c>
      <c r="G24" s="17" t="s">
        <v>101</v>
      </c>
      <c r="H24" s="17" t="s">
        <v>103</v>
      </c>
      <c r="I24" s="17" t="s">
        <v>106</v>
      </c>
      <c r="J24" s="17" t="s">
        <v>107</v>
      </c>
      <c r="K24" s="17" t="s">
        <v>109</v>
      </c>
      <c r="L24" s="17" t="s">
        <v>110</v>
      </c>
      <c r="M24" s="15" t="s">
        <v>12</v>
      </c>
      <c r="N24" s="14" t="s">
        <v>11</v>
      </c>
      <c r="O24" s="14" t="s">
        <v>10</v>
      </c>
      <c r="P24" s="13" t="s">
        <v>9</v>
      </c>
    </row>
    <row r="25" spans="1:16" x14ac:dyDescent="0.2">
      <c r="A25" s="67" t="s">
        <v>56</v>
      </c>
      <c r="B25" s="24">
        <v>12</v>
      </c>
      <c r="C25" s="24">
        <v>7</v>
      </c>
      <c r="D25" s="24"/>
      <c r="E25" s="24">
        <v>23</v>
      </c>
      <c r="F25" s="24">
        <v>14</v>
      </c>
      <c r="G25" s="24"/>
      <c r="H25" s="45">
        <v>9</v>
      </c>
      <c r="I25" s="24">
        <v>18</v>
      </c>
      <c r="J25" s="45">
        <v>6</v>
      </c>
      <c r="K25" s="24">
        <v>27</v>
      </c>
      <c r="L25" s="24">
        <v>27</v>
      </c>
      <c r="M25" s="9">
        <f>IFERROR((L25-K25)/K25,"")</f>
        <v>0</v>
      </c>
      <c r="N25" s="8">
        <f>IFERROR((L25-I25)/I25,"")</f>
        <v>0.5</v>
      </c>
      <c r="O25" s="8" t="str">
        <f>IFERROR((L25-G25)/G25,"")</f>
        <v/>
      </c>
      <c r="P25" s="8">
        <f>IFERROR((L25-B25)/B25,"")</f>
        <v>1.25</v>
      </c>
    </row>
    <row r="26" spans="1:16" x14ac:dyDescent="0.2">
      <c r="A26" s="67" t="s">
        <v>55</v>
      </c>
      <c r="B26" s="24">
        <v>123</v>
      </c>
      <c r="C26" s="24">
        <v>156</v>
      </c>
      <c r="D26" s="24">
        <v>141</v>
      </c>
      <c r="E26" s="24">
        <v>142</v>
      </c>
      <c r="F26" s="24">
        <v>192</v>
      </c>
      <c r="G26" s="24">
        <v>176</v>
      </c>
      <c r="H26" s="24">
        <v>207</v>
      </c>
      <c r="I26" s="24">
        <v>172</v>
      </c>
      <c r="J26" s="24">
        <v>165</v>
      </c>
      <c r="K26" s="24">
        <v>172</v>
      </c>
      <c r="L26" s="24">
        <v>171</v>
      </c>
      <c r="M26" s="9">
        <f t="shared" ref="M26:M37" si="5">IFERROR((L26-K26)/K26,"")</f>
        <v>-5.8139534883720929E-3</v>
      </c>
      <c r="N26" s="8">
        <f t="shared" ref="N26:N37" si="6">IFERROR((L26-I26)/I26,"")</f>
        <v>-5.8139534883720929E-3</v>
      </c>
      <c r="O26" s="8">
        <f t="shared" ref="O26:O37" si="7">IFERROR((L26-G26)/G26,"")</f>
        <v>-2.8409090909090908E-2</v>
      </c>
      <c r="P26" s="8">
        <f t="shared" ref="P26:P37" si="8">IFERROR((L26-B26)/B26,"")</f>
        <v>0.3902439024390244</v>
      </c>
    </row>
    <row r="27" spans="1:16" x14ac:dyDescent="0.2">
      <c r="A27" s="67" t="s">
        <v>77</v>
      </c>
      <c r="B27" s="24">
        <v>525.5</v>
      </c>
      <c r="C27" s="24">
        <v>585</v>
      </c>
      <c r="D27" s="24">
        <v>504</v>
      </c>
      <c r="E27" s="24">
        <v>441.5</v>
      </c>
      <c r="F27" s="24">
        <v>465.5</v>
      </c>
      <c r="G27" s="24">
        <v>412</v>
      </c>
      <c r="H27" s="24">
        <v>425</v>
      </c>
      <c r="I27" s="24">
        <v>383.5</v>
      </c>
      <c r="J27" s="24">
        <v>307</v>
      </c>
      <c r="K27" s="24">
        <v>305.5</v>
      </c>
      <c r="L27" s="24">
        <v>287</v>
      </c>
      <c r="M27" s="9">
        <f t="shared" si="5"/>
        <v>-6.0556464811783964E-2</v>
      </c>
      <c r="N27" s="8">
        <f t="shared" si="6"/>
        <v>-0.25162972620599738</v>
      </c>
      <c r="O27" s="8">
        <f t="shared" si="7"/>
        <v>-0.30339805825242716</v>
      </c>
      <c r="P27" s="8">
        <f t="shared" si="8"/>
        <v>-0.45385347288296862</v>
      </c>
    </row>
    <row r="28" spans="1:16" x14ac:dyDescent="0.2">
      <c r="A28" s="67" t="s">
        <v>54</v>
      </c>
      <c r="B28" s="24">
        <v>1651.5</v>
      </c>
      <c r="C28" s="24">
        <v>1476.5</v>
      </c>
      <c r="D28" s="24">
        <v>1495</v>
      </c>
      <c r="E28" s="24">
        <v>1420.5</v>
      </c>
      <c r="F28" s="24">
        <v>1436</v>
      </c>
      <c r="G28" s="24">
        <v>1232.5</v>
      </c>
      <c r="H28" s="24">
        <v>1622.5</v>
      </c>
      <c r="I28" s="24">
        <v>1557</v>
      </c>
      <c r="J28" s="24">
        <v>1607</v>
      </c>
      <c r="K28" s="24">
        <v>1442.5</v>
      </c>
      <c r="L28" s="24">
        <v>1433</v>
      </c>
      <c r="M28" s="9">
        <f t="shared" si="5"/>
        <v>-6.5857885615251298E-3</v>
      </c>
      <c r="N28" s="8">
        <f t="shared" si="6"/>
        <v>-7.9640333975594085E-2</v>
      </c>
      <c r="O28" s="8">
        <f t="shared" si="7"/>
        <v>0.16267748478701827</v>
      </c>
      <c r="P28" s="8">
        <f t="shared" si="8"/>
        <v>-0.13230396609143202</v>
      </c>
    </row>
    <row r="29" spans="1:16" x14ac:dyDescent="0.2">
      <c r="A29" s="67" t="s">
        <v>53</v>
      </c>
      <c r="B29" s="24">
        <v>1909</v>
      </c>
      <c r="C29" s="24">
        <v>2046</v>
      </c>
      <c r="D29" s="24">
        <v>2076.5</v>
      </c>
      <c r="E29" s="24">
        <v>1917.5</v>
      </c>
      <c r="F29" s="24">
        <v>2079.5</v>
      </c>
      <c r="G29" s="24">
        <v>1971</v>
      </c>
      <c r="H29" s="24">
        <v>2238.5</v>
      </c>
      <c r="I29" s="24">
        <v>1867.5</v>
      </c>
      <c r="J29" s="24">
        <v>1919</v>
      </c>
      <c r="K29" s="24">
        <v>2014</v>
      </c>
      <c r="L29" s="24">
        <v>2079</v>
      </c>
      <c r="M29" s="9">
        <f t="shared" si="5"/>
        <v>3.2274081429990067E-2</v>
      </c>
      <c r="N29" s="8">
        <f t="shared" si="6"/>
        <v>0.11325301204819277</v>
      </c>
      <c r="O29" s="8">
        <f t="shared" si="7"/>
        <v>5.4794520547945202E-2</v>
      </c>
      <c r="P29" s="8">
        <f t="shared" si="8"/>
        <v>8.9051859612362491E-2</v>
      </c>
    </row>
    <row r="30" spans="1:16" x14ac:dyDescent="0.2">
      <c r="A30" s="67" t="s">
        <v>52</v>
      </c>
      <c r="B30" s="24">
        <v>191</v>
      </c>
      <c r="C30" s="24">
        <v>284</v>
      </c>
      <c r="D30" s="24">
        <v>228</v>
      </c>
      <c r="E30" s="24">
        <v>256</v>
      </c>
      <c r="F30" s="24">
        <v>155</v>
      </c>
      <c r="G30" s="24">
        <v>269</v>
      </c>
      <c r="H30" s="24">
        <v>239</v>
      </c>
      <c r="I30" s="24">
        <v>290</v>
      </c>
      <c r="J30" s="24">
        <v>249</v>
      </c>
      <c r="K30" s="24">
        <v>238</v>
      </c>
      <c r="L30" s="24">
        <v>207</v>
      </c>
      <c r="M30" s="9">
        <f t="shared" si="5"/>
        <v>-0.13025210084033614</v>
      </c>
      <c r="N30" s="8">
        <f t="shared" si="6"/>
        <v>-0.28620689655172415</v>
      </c>
      <c r="O30" s="8">
        <f t="shared" si="7"/>
        <v>-0.23048327137546468</v>
      </c>
      <c r="P30" s="8">
        <f t="shared" si="8"/>
        <v>8.3769633507853408E-2</v>
      </c>
    </row>
    <row r="31" spans="1:16" x14ac:dyDescent="0.2">
      <c r="A31" s="67" t="s">
        <v>86</v>
      </c>
      <c r="B31" s="24">
        <v>550</v>
      </c>
      <c r="C31" s="24">
        <v>464</v>
      </c>
      <c r="D31" s="24">
        <v>408</v>
      </c>
      <c r="E31" s="24">
        <v>357</v>
      </c>
      <c r="F31" s="24">
        <v>301</v>
      </c>
      <c r="G31" s="24">
        <v>288</v>
      </c>
      <c r="H31" s="24">
        <v>309</v>
      </c>
      <c r="I31" s="24">
        <v>397</v>
      </c>
      <c r="J31" s="24">
        <v>437</v>
      </c>
      <c r="K31" s="24">
        <v>464</v>
      </c>
      <c r="L31" s="24">
        <v>380</v>
      </c>
      <c r="M31" s="9">
        <f t="shared" si="5"/>
        <v>-0.18103448275862069</v>
      </c>
      <c r="N31" s="8">
        <f t="shared" si="6"/>
        <v>-4.2821158690176324E-2</v>
      </c>
      <c r="O31" s="8">
        <f t="shared" si="7"/>
        <v>0.31944444444444442</v>
      </c>
      <c r="P31" s="8">
        <f t="shared" si="8"/>
        <v>-0.30909090909090908</v>
      </c>
    </row>
    <row r="32" spans="1:16" x14ac:dyDescent="0.2">
      <c r="A32" s="67" t="s">
        <v>50</v>
      </c>
      <c r="B32" s="24">
        <v>1069</v>
      </c>
      <c r="C32" s="24">
        <v>1023</v>
      </c>
      <c r="D32" s="24">
        <v>1008</v>
      </c>
      <c r="E32" s="24">
        <v>997</v>
      </c>
      <c r="F32" s="24">
        <v>1006</v>
      </c>
      <c r="G32" s="24">
        <v>1021</v>
      </c>
      <c r="H32" s="24">
        <v>876</v>
      </c>
      <c r="I32" s="24">
        <v>1000</v>
      </c>
      <c r="J32" s="24">
        <v>940</v>
      </c>
      <c r="K32" s="24">
        <v>839</v>
      </c>
      <c r="L32" s="24">
        <v>852</v>
      </c>
      <c r="M32" s="9">
        <f t="shared" si="5"/>
        <v>1.5494636471990465E-2</v>
      </c>
      <c r="N32" s="8">
        <f t="shared" si="6"/>
        <v>-0.14799999999999999</v>
      </c>
      <c r="O32" s="8">
        <f t="shared" si="7"/>
        <v>-0.16552399608227228</v>
      </c>
      <c r="P32" s="8">
        <f t="shared" si="8"/>
        <v>-0.2029934518241347</v>
      </c>
    </row>
    <row r="33" spans="1:16" x14ac:dyDescent="0.2">
      <c r="A33" s="67" t="s">
        <v>76</v>
      </c>
      <c r="B33" s="24">
        <v>216</v>
      </c>
      <c r="C33" s="24">
        <v>149</v>
      </c>
      <c r="D33" s="24">
        <v>196</v>
      </c>
      <c r="E33" s="24">
        <v>194</v>
      </c>
      <c r="F33" s="24">
        <v>199</v>
      </c>
      <c r="G33" s="24">
        <v>216.5</v>
      </c>
      <c r="H33" s="24">
        <v>229.5</v>
      </c>
      <c r="I33" s="24">
        <v>196</v>
      </c>
      <c r="J33" s="24">
        <v>274</v>
      </c>
      <c r="K33" s="24">
        <v>268</v>
      </c>
      <c r="L33" s="24">
        <v>224.5</v>
      </c>
      <c r="M33" s="9">
        <f t="shared" si="5"/>
        <v>-0.16231343283582089</v>
      </c>
      <c r="N33" s="8">
        <f t="shared" si="6"/>
        <v>0.14540816326530612</v>
      </c>
      <c r="O33" s="8">
        <f t="shared" si="7"/>
        <v>3.695150115473441E-2</v>
      </c>
      <c r="P33" s="8">
        <f t="shared" si="8"/>
        <v>3.9351851851851853E-2</v>
      </c>
    </row>
    <row r="34" spans="1:16" x14ac:dyDescent="0.2">
      <c r="A34" s="67" t="s">
        <v>49</v>
      </c>
      <c r="B34" s="24">
        <v>911</v>
      </c>
      <c r="C34" s="24">
        <v>932</v>
      </c>
      <c r="D34" s="24">
        <v>840.5</v>
      </c>
      <c r="E34" s="24">
        <v>929</v>
      </c>
      <c r="F34" s="24">
        <v>873</v>
      </c>
      <c r="G34" s="24">
        <v>856</v>
      </c>
      <c r="H34" s="24">
        <v>907</v>
      </c>
      <c r="I34" s="24">
        <v>801</v>
      </c>
      <c r="J34" s="24">
        <v>718</v>
      </c>
      <c r="K34" s="24">
        <v>849</v>
      </c>
      <c r="L34" s="24">
        <v>882</v>
      </c>
      <c r="M34" s="9">
        <f t="shared" si="5"/>
        <v>3.8869257950530034E-2</v>
      </c>
      <c r="N34" s="8">
        <f t="shared" si="6"/>
        <v>0.10112359550561797</v>
      </c>
      <c r="O34" s="8">
        <f t="shared" si="7"/>
        <v>3.0373831775700934E-2</v>
      </c>
      <c r="P34" s="8">
        <f t="shared" si="8"/>
        <v>-3.1833150384193196E-2</v>
      </c>
    </row>
    <row r="35" spans="1:16" x14ac:dyDescent="0.2">
      <c r="A35" s="67" t="s">
        <v>48</v>
      </c>
      <c r="B35" s="24">
        <v>972</v>
      </c>
      <c r="C35" s="24">
        <v>1023</v>
      </c>
      <c r="D35" s="24">
        <v>913</v>
      </c>
      <c r="E35" s="24">
        <v>860</v>
      </c>
      <c r="F35" s="24">
        <v>855</v>
      </c>
      <c r="G35" s="24">
        <v>855</v>
      </c>
      <c r="H35" s="24">
        <v>915</v>
      </c>
      <c r="I35" s="24">
        <v>929</v>
      </c>
      <c r="J35" s="24">
        <v>848</v>
      </c>
      <c r="K35" s="24">
        <v>872</v>
      </c>
      <c r="L35" s="24">
        <v>864</v>
      </c>
      <c r="M35" s="9">
        <f t="shared" si="5"/>
        <v>-9.1743119266055051E-3</v>
      </c>
      <c r="N35" s="8">
        <f t="shared" si="6"/>
        <v>-6.9967707212055974E-2</v>
      </c>
      <c r="O35" s="8">
        <f t="shared" si="7"/>
        <v>1.0526315789473684E-2</v>
      </c>
      <c r="P35" s="8">
        <f t="shared" si="8"/>
        <v>-0.1111111111111111</v>
      </c>
    </row>
    <row r="36" spans="1:16" x14ac:dyDescent="0.2">
      <c r="A36" s="67" t="s">
        <v>104</v>
      </c>
      <c r="B36" s="24">
        <v>1315</v>
      </c>
      <c r="C36" s="24">
        <v>1358</v>
      </c>
      <c r="D36" s="24">
        <v>1391</v>
      </c>
      <c r="E36" s="24">
        <v>1320</v>
      </c>
      <c r="F36" s="24">
        <v>1296</v>
      </c>
      <c r="G36" s="24">
        <v>1279</v>
      </c>
      <c r="H36" s="24">
        <v>1326</v>
      </c>
      <c r="I36" s="24">
        <v>1414</v>
      </c>
      <c r="J36" s="24">
        <v>1176</v>
      </c>
      <c r="K36" s="24">
        <v>1169</v>
      </c>
      <c r="L36" s="24">
        <v>1365</v>
      </c>
      <c r="M36" s="9">
        <f t="shared" si="5"/>
        <v>0.16766467065868262</v>
      </c>
      <c r="N36" s="8">
        <f t="shared" si="6"/>
        <v>-3.4653465346534656E-2</v>
      </c>
      <c r="O36" s="8">
        <f t="shared" si="7"/>
        <v>6.7240031274433149E-2</v>
      </c>
      <c r="P36" s="8">
        <f t="shared" si="8"/>
        <v>3.8022813688212927E-2</v>
      </c>
    </row>
    <row r="37" spans="1:16" x14ac:dyDescent="0.2">
      <c r="A37" s="70" t="s">
        <v>47</v>
      </c>
      <c r="B37" s="36">
        <v>728</v>
      </c>
      <c r="C37" s="36">
        <v>821</v>
      </c>
      <c r="D37" s="36">
        <v>1243</v>
      </c>
      <c r="E37" s="36">
        <v>940</v>
      </c>
      <c r="F37" s="36">
        <v>918</v>
      </c>
      <c r="G37" s="36">
        <v>789</v>
      </c>
      <c r="H37" s="36">
        <v>1028</v>
      </c>
      <c r="I37" s="36">
        <v>1187</v>
      </c>
      <c r="J37" s="36">
        <v>1122</v>
      </c>
      <c r="K37" s="36">
        <v>994</v>
      </c>
      <c r="L37" s="24">
        <v>630</v>
      </c>
      <c r="M37" s="9">
        <f t="shared" si="5"/>
        <v>-0.36619718309859156</v>
      </c>
      <c r="N37" s="8">
        <f t="shared" si="6"/>
        <v>-0.46925021061499578</v>
      </c>
      <c r="O37" s="8">
        <f t="shared" si="7"/>
        <v>-0.20152091254752852</v>
      </c>
      <c r="P37" s="8">
        <f t="shared" si="8"/>
        <v>-0.13461538461538461</v>
      </c>
    </row>
    <row r="38" spans="1:16" x14ac:dyDescent="0.2">
      <c r="A38" s="77" t="s">
        <v>0</v>
      </c>
      <c r="B38" s="7">
        <f t="shared" ref="B38:L38" si="9">SUM(B25:B37)</f>
        <v>10173</v>
      </c>
      <c r="C38" s="7">
        <f t="shared" si="9"/>
        <v>10324.5</v>
      </c>
      <c r="D38" s="7">
        <f t="shared" si="9"/>
        <v>10444</v>
      </c>
      <c r="E38" s="7">
        <f t="shared" si="9"/>
        <v>9797.5</v>
      </c>
      <c r="F38" s="7">
        <f t="shared" si="9"/>
        <v>9790</v>
      </c>
      <c r="G38" s="7">
        <f t="shared" si="9"/>
        <v>9365</v>
      </c>
      <c r="H38" s="7">
        <f t="shared" si="9"/>
        <v>10331.5</v>
      </c>
      <c r="I38" s="7">
        <f t="shared" si="9"/>
        <v>10212</v>
      </c>
      <c r="J38" s="7">
        <f t="shared" si="9"/>
        <v>9768</v>
      </c>
      <c r="K38" s="7">
        <f t="shared" si="9"/>
        <v>9654</v>
      </c>
      <c r="L38" s="52">
        <f t="shared" si="9"/>
        <v>9401.5</v>
      </c>
      <c r="M38" s="6">
        <f>IFERROR((L38-K38)/K38,"")</f>
        <v>-2.6154961673917548E-2</v>
      </c>
      <c r="N38" s="5">
        <f>IFERROR((L38-I38)/I38,"")</f>
        <v>-7.9367410889150017E-2</v>
      </c>
      <c r="O38" s="5">
        <f>IFERROR((L38-G38)/G38,"")</f>
        <v>3.8974906567004804E-3</v>
      </c>
      <c r="P38" s="5">
        <f>IFERROR((L38-B38)/B38,"")</f>
        <v>-7.583800255578492E-2</v>
      </c>
    </row>
    <row r="39" spans="1:16" x14ac:dyDescent="0.2">
      <c r="A39" s="19" t="s">
        <v>46</v>
      </c>
      <c r="B39" s="20"/>
      <c r="C39" s="20"/>
      <c r="D39" s="20"/>
      <c r="E39" s="20"/>
      <c r="F39" s="20"/>
      <c r="G39" s="20"/>
      <c r="H39" s="20"/>
      <c r="I39" s="20"/>
      <c r="J39" s="20"/>
      <c r="K39" s="20"/>
      <c r="L39" s="20"/>
      <c r="M39" s="8"/>
      <c r="N39" s="8"/>
      <c r="O39" s="8"/>
      <c r="P39" s="8"/>
    </row>
    <row r="40" spans="1:16" x14ac:dyDescent="0.2">
      <c r="A40" s="68" t="s">
        <v>15</v>
      </c>
      <c r="B40" s="17" t="s">
        <v>14</v>
      </c>
      <c r="C40" s="17" t="s">
        <v>13</v>
      </c>
      <c r="D40" s="17" t="s">
        <v>82</v>
      </c>
      <c r="E40" s="17" t="s">
        <v>84</v>
      </c>
      <c r="F40" s="17" t="s">
        <v>93</v>
      </c>
      <c r="G40" s="17" t="s">
        <v>101</v>
      </c>
      <c r="H40" s="17" t="s">
        <v>103</v>
      </c>
      <c r="I40" s="17" t="s">
        <v>106</v>
      </c>
      <c r="J40" s="17" t="s">
        <v>107</v>
      </c>
      <c r="K40" s="17" t="s">
        <v>109</v>
      </c>
      <c r="L40" s="17" t="s">
        <v>110</v>
      </c>
      <c r="M40" s="15" t="s">
        <v>12</v>
      </c>
      <c r="N40" s="14" t="s">
        <v>11</v>
      </c>
      <c r="O40" s="14" t="s">
        <v>10</v>
      </c>
      <c r="P40" s="13" t="s">
        <v>9</v>
      </c>
    </row>
    <row r="41" spans="1:16" x14ac:dyDescent="0.2">
      <c r="A41" s="67" t="s">
        <v>45</v>
      </c>
      <c r="B41" s="24">
        <v>179</v>
      </c>
      <c r="C41" s="24">
        <v>147</v>
      </c>
      <c r="D41" s="24">
        <v>183</v>
      </c>
      <c r="E41" s="24">
        <v>170</v>
      </c>
      <c r="F41" s="24">
        <v>164</v>
      </c>
      <c r="G41" s="24">
        <v>136</v>
      </c>
      <c r="H41" s="24">
        <v>202</v>
      </c>
      <c r="I41" s="24">
        <v>199</v>
      </c>
      <c r="J41" s="24">
        <v>127</v>
      </c>
      <c r="K41" s="24">
        <v>135</v>
      </c>
      <c r="L41" s="24">
        <v>124</v>
      </c>
      <c r="M41" s="9">
        <f>IFERROR((L41-K41)/K41,"")</f>
        <v>-8.1481481481481488E-2</v>
      </c>
      <c r="N41" s="8">
        <f>IFERROR((L41-I41)/I41,"")</f>
        <v>-0.37688442211055279</v>
      </c>
      <c r="O41" s="8">
        <f>IFERROR((L41-G41)/G41,"")</f>
        <v>-8.8235294117647065E-2</v>
      </c>
      <c r="P41" s="8">
        <f>IFERROR((L41-B41)/B41,"")</f>
        <v>-0.30726256983240224</v>
      </c>
    </row>
    <row r="42" spans="1:16" x14ac:dyDescent="0.2">
      <c r="A42" s="67" t="s">
        <v>43</v>
      </c>
      <c r="B42" s="24">
        <v>60</v>
      </c>
      <c r="C42" s="24">
        <v>102</v>
      </c>
      <c r="D42" s="24">
        <v>56</v>
      </c>
      <c r="E42" s="24">
        <v>18</v>
      </c>
      <c r="F42" s="24">
        <v>11</v>
      </c>
      <c r="G42" s="24">
        <v>50</v>
      </c>
      <c r="H42" s="24">
        <v>36</v>
      </c>
      <c r="I42" s="24">
        <v>41</v>
      </c>
      <c r="J42" s="24">
        <v>59</v>
      </c>
      <c r="K42" s="24">
        <v>64</v>
      </c>
      <c r="L42" s="24">
        <v>52</v>
      </c>
      <c r="M42" s="9">
        <f t="shared" ref="M42:M55" si="10">IFERROR((L42-K42)/K42,"")</f>
        <v>-0.1875</v>
      </c>
      <c r="N42" s="8">
        <f t="shared" ref="N42:N55" si="11">IFERROR((L42-I42)/I42,"")</f>
        <v>0.26829268292682928</v>
      </c>
      <c r="O42" s="8">
        <f t="shared" ref="O42:O55" si="12">IFERROR((L42-G42)/G42,"")</f>
        <v>0.04</v>
      </c>
      <c r="P42" s="8">
        <f t="shared" ref="P42:P55" si="13">IFERROR((L42-B42)/B42,"")</f>
        <v>-0.13333333333333333</v>
      </c>
    </row>
    <row r="43" spans="1:16" x14ac:dyDescent="0.2">
      <c r="A43" s="67" t="s">
        <v>42</v>
      </c>
      <c r="B43" s="24">
        <v>761</v>
      </c>
      <c r="C43" s="24">
        <v>706</v>
      </c>
      <c r="D43" s="24">
        <v>611</v>
      </c>
      <c r="E43" s="24">
        <v>661</v>
      </c>
      <c r="F43" s="24">
        <v>522</v>
      </c>
      <c r="G43" s="24">
        <v>552</v>
      </c>
      <c r="H43" s="24">
        <v>552</v>
      </c>
      <c r="I43" s="24">
        <v>483</v>
      </c>
      <c r="J43" s="24">
        <v>485</v>
      </c>
      <c r="K43" s="24">
        <v>372</v>
      </c>
      <c r="L43" s="24">
        <v>459</v>
      </c>
      <c r="M43" s="9">
        <f t="shared" si="10"/>
        <v>0.23387096774193547</v>
      </c>
      <c r="N43" s="8">
        <f t="shared" si="11"/>
        <v>-4.9689440993788817E-2</v>
      </c>
      <c r="O43" s="8">
        <f t="shared" si="12"/>
        <v>-0.16847826086956522</v>
      </c>
      <c r="P43" s="8">
        <f t="shared" si="13"/>
        <v>-0.39684625492772668</v>
      </c>
    </row>
    <row r="44" spans="1:16" x14ac:dyDescent="0.2">
      <c r="A44" s="67" t="s">
        <v>41</v>
      </c>
      <c r="B44" s="24">
        <v>192</v>
      </c>
      <c r="C44" s="24">
        <v>158</v>
      </c>
      <c r="D44" s="24">
        <v>140</v>
      </c>
      <c r="E44" s="24">
        <v>149</v>
      </c>
      <c r="F44" s="24">
        <v>146</v>
      </c>
      <c r="G44" s="24">
        <v>122</v>
      </c>
      <c r="H44" s="24">
        <v>145</v>
      </c>
      <c r="I44" s="24">
        <v>124</v>
      </c>
      <c r="J44" s="24">
        <v>164</v>
      </c>
      <c r="K44" s="24">
        <v>193</v>
      </c>
      <c r="L44" s="24">
        <v>243</v>
      </c>
      <c r="M44" s="9">
        <f t="shared" si="10"/>
        <v>0.25906735751295334</v>
      </c>
      <c r="N44" s="8">
        <f t="shared" si="11"/>
        <v>0.95967741935483875</v>
      </c>
      <c r="O44" s="8">
        <f t="shared" si="12"/>
        <v>0.99180327868852458</v>
      </c>
      <c r="P44" s="8">
        <f t="shared" si="13"/>
        <v>0.265625</v>
      </c>
    </row>
    <row r="45" spans="1:16" x14ac:dyDescent="0.2">
      <c r="A45" s="67" t="s">
        <v>40</v>
      </c>
      <c r="B45" s="24">
        <v>734</v>
      </c>
      <c r="C45" s="24">
        <v>759</v>
      </c>
      <c r="D45" s="24">
        <v>781</v>
      </c>
      <c r="E45" s="24">
        <v>665</v>
      </c>
      <c r="F45" s="24">
        <v>664</v>
      </c>
      <c r="G45" s="24">
        <v>727</v>
      </c>
      <c r="H45" s="24">
        <v>752</v>
      </c>
      <c r="I45" s="24">
        <v>985</v>
      </c>
      <c r="J45" s="24">
        <v>974</v>
      </c>
      <c r="K45" s="24">
        <v>955</v>
      </c>
      <c r="L45" s="24">
        <v>869</v>
      </c>
      <c r="M45" s="9">
        <f t="shared" si="10"/>
        <v>-9.0052356020942415E-2</v>
      </c>
      <c r="N45" s="8">
        <f t="shared" si="11"/>
        <v>-0.11776649746192894</v>
      </c>
      <c r="O45" s="8">
        <f t="shared" si="12"/>
        <v>0.19532324621733149</v>
      </c>
      <c r="P45" s="8">
        <f t="shared" si="13"/>
        <v>0.18392370572207084</v>
      </c>
    </row>
    <row r="46" spans="1:16" x14ac:dyDescent="0.2">
      <c r="A46" s="67" t="s">
        <v>39</v>
      </c>
      <c r="B46" s="24">
        <v>212</v>
      </c>
      <c r="C46" s="24">
        <v>240</v>
      </c>
      <c r="D46" s="24">
        <v>235</v>
      </c>
      <c r="E46" s="24">
        <v>263</v>
      </c>
      <c r="F46" s="24">
        <v>265</v>
      </c>
      <c r="G46" s="24">
        <v>245</v>
      </c>
      <c r="H46" s="24">
        <v>260</v>
      </c>
      <c r="I46" s="24">
        <v>266</v>
      </c>
      <c r="J46" s="24">
        <v>240</v>
      </c>
      <c r="K46" s="24">
        <v>333</v>
      </c>
      <c r="L46" s="24">
        <v>277</v>
      </c>
      <c r="M46" s="9">
        <f t="shared" si="10"/>
        <v>-0.16816816816816818</v>
      </c>
      <c r="N46" s="8">
        <f t="shared" si="11"/>
        <v>4.1353383458646614E-2</v>
      </c>
      <c r="O46" s="8">
        <f t="shared" si="12"/>
        <v>0.1306122448979592</v>
      </c>
      <c r="P46" s="8">
        <f t="shared" si="13"/>
        <v>0.30660377358490565</v>
      </c>
    </row>
    <row r="47" spans="1:16" x14ac:dyDescent="0.2">
      <c r="A47" s="67" t="s">
        <v>38</v>
      </c>
      <c r="B47" s="24">
        <v>248</v>
      </c>
      <c r="C47" s="24">
        <v>240</v>
      </c>
      <c r="D47" s="24">
        <v>227</v>
      </c>
      <c r="E47" s="24">
        <v>248</v>
      </c>
      <c r="F47" s="24">
        <v>264</v>
      </c>
      <c r="G47" s="24">
        <v>278</v>
      </c>
      <c r="H47" s="24">
        <v>277</v>
      </c>
      <c r="I47" s="24">
        <v>227</v>
      </c>
      <c r="J47" s="24">
        <v>285</v>
      </c>
      <c r="K47" s="24">
        <v>262</v>
      </c>
      <c r="L47" s="24">
        <v>263</v>
      </c>
      <c r="M47" s="9">
        <f t="shared" si="10"/>
        <v>3.8167938931297708E-3</v>
      </c>
      <c r="N47" s="8">
        <f t="shared" si="11"/>
        <v>0.15859030837004406</v>
      </c>
      <c r="O47" s="8">
        <f t="shared" si="12"/>
        <v>-5.3956834532374098E-2</v>
      </c>
      <c r="P47" s="8">
        <f t="shared" si="13"/>
        <v>6.0483870967741937E-2</v>
      </c>
    </row>
    <row r="48" spans="1:16" x14ac:dyDescent="0.2">
      <c r="A48" s="67" t="s">
        <v>37</v>
      </c>
      <c r="B48" s="24">
        <v>814</v>
      </c>
      <c r="C48" s="24">
        <v>775</v>
      </c>
      <c r="D48" s="24">
        <v>774</v>
      </c>
      <c r="E48" s="24">
        <v>726</v>
      </c>
      <c r="F48" s="24">
        <v>599</v>
      </c>
      <c r="G48" s="24">
        <v>729</v>
      </c>
      <c r="H48" s="24">
        <v>624</v>
      </c>
      <c r="I48" s="24">
        <v>772</v>
      </c>
      <c r="J48" s="24">
        <v>651</v>
      </c>
      <c r="K48" s="24">
        <v>670</v>
      </c>
      <c r="L48" s="24">
        <v>594</v>
      </c>
      <c r="M48" s="9">
        <f t="shared" si="10"/>
        <v>-0.11343283582089553</v>
      </c>
      <c r="N48" s="8">
        <f t="shared" si="11"/>
        <v>-0.23056994818652848</v>
      </c>
      <c r="O48" s="8">
        <f t="shared" si="12"/>
        <v>-0.18518518518518517</v>
      </c>
      <c r="P48" s="8">
        <f t="shared" si="13"/>
        <v>-0.27027027027027029</v>
      </c>
    </row>
    <row r="49" spans="1:16" x14ac:dyDescent="0.2">
      <c r="A49" s="67" t="s">
        <v>36</v>
      </c>
      <c r="B49" s="24">
        <v>248</v>
      </c>
      <c r="C49" s="24">
        <v>210.5</v>
      </c>
      <c r="D49" s="24">
        <v>170</v>
      </c>
      <c r="E49" s="24">
        <v>202</v>
      </c>
      <c r="F49" s="24">
        <v>220.5</v>
      </c>
      <c r="G49" s="24">
        <v>137</v>
      </c>
      <c r="H49" s="24">
        <v>175</v>
      </c>
      <c r="I49" s="24">
        <v>143</v>
      </c>
      <c r="J49" s="24">
        <v>122.5</v>
      </c>
      <c r="K49" s="24">
        <v>151.5</v>
      </c>
      <c r="L49" s="24">
        <v>123.5</v>
      </c>
      <c r="M49" s="9">
        <f t="shared" si="10"/>
        <v>-0.18481848184818481</v>
      </c>
      <c r="N49" s="8">
        <f t="shared" si="11"/>
        <v>-0.13636363636363635</v>
      </c>
      <c r="O49" s="8">
        <f t="shared" si="12"/>
        <v>-9.8540145985401464E-2</v>
      </c>
      <c r="P49" s="8">
        <f t="shared" si="13"/>
        <v>-0.50201612903225812</v>
      </c>
    </row>
    <row r="50" spans="1:16" x14ac:dyDescent="0.2">
      <c r="A50" s="67" t="s">
        <v>33</v>
      </c>
      <c r="B50" s="24">
        <v>4</v>
      </c>
      <c r="C50" s="24"/>
      <c r="D50" s="24"/>
      <c r="E50" s="24"/>
      <c r="F50" s="24"/>
      <c r="G50" s="24">
        <v>19</v>
      </c>
      <c r="H50" s="24">
        <v>3</v>
      </c>
      <c r="I50" s="24">
        <v>23</v>
      </c>
      <c r="J50" s="24"/>
      <c r="K50" s="24">
        <v>12</v>
      </c>
      <c r="L50" s="24">
        <v>4</v>
      </c>
      <c r="M50" s="9">
        <f t="shared" si="10"/>
        <v>-0.66666666666666663</v>
      </c>
      <c r="N50" s="8">
        <f t="shared" si="11"/>
        <v>-0.82608695652173914</v>
      </c>
      <c r="O50" s="8">
        <f t="shared" si="12"/>
        <v>-0.78947368421052633</v>
      </c>
      <c r="P50" s="8">
        <f t="shared" si="13"/>
        <v>0</v>
      </c>
    </row>
    <row r="51" spans="1:16" x14ac:dyDescent="0.2">
      <c r="A51" s="67" t="s">
        <v>32</v>
      </c>
      <c r="B51" s="24">
        <v>691</v>
      </c>
      <c r="C51" s="24">
        <v>610</v>
      </c>
      <c r="D51" s="24">
        <v>567</v>
      </c>
      <c r="E51" s="24">
        <v>658</v>
      </c>
      <c r="F51" s="24">
        <v>610</v>
      </c>
      <c r="G51" s="24">
        <v>570</v>
      </c>
      <c r="H51" s="24">
        <v>567</v>
      </c>
      <c r="I51" s="24">
        <v>520</v>
      </c>
      <c r="J51" s="24">
        <v>593</v>
      </c>
      <c r="K51" s="24">
        <v>597</v>
      </c>
      <c r="L51" s="24">
        <v>466</v>
      </c>
      <c r="M51" s="9">
        <f t="shared" si="10"/>
        <v>-0.21943048576214405</v>
      </c>
      <c r="N51" s="8">
        <f t="shared" si="11"/>
        <v>-0.10384615384615385</v>
      </c>
      <c r="O51" s="8">
        <f t="shared" si="12"/>
        <v>-0.18245614035087721</v>
      </c>
      <c r="P51" s="8">
        <f t="shared" si="13"/>
        <v>-0.32561505065123009</v>
      </c>
    </row>
    <row r="52" spans="1:16" x14ac:dyDescent="0.2">
      <c r="A52" s="67" t="s">
        <v>111</v>
      </c>
      <c r="B52" s="24"/>
      <c r="C52" s="24"/>
      <c r="D52" s="24"/>
      <c r="E52" s="24"/>
      <c r="F52" s="24"/>
      <c r="G52" s="24"/>
      <c r="H52" s="24"/>
      <c r="I52" s="24"/>
      <c r="J52" s="24"/>
      <c r="K52" s="24"/>
      <c r="L52" s="24">
        <v>16</v>
      </c>
      <c r="M52" s="9" t="str">
        <f t="shared" ref="M52" si="14">IFERROR((L52-K52)/K52,"")</f>
        <v/>
      </c>
      <c r="N52" s="8" t="str">
        <f t="shared" ref="N52" si="15">IFERROR((L52-I52)/I52,"")</f>
        <v/>
      </c>
      <c r="O52" s="8" t="str">
        <f t="shared" ref="O52" si="16">IFERROR((L52-G52)/G52,"")</f>
        <v/>
      </c>
      <c r="P52" s="8" t="str">
        <f t="shared" ref="P52" si="17">IFERROR((L52-B52)/B52,"")</f>
        <v/>
      </c>
    </row>
    <row r="53" spans="1:16" x14ac:dyDescent="0.2">
      <c r="A53" s="67" t="s">
        <v>30</v>
      </c>
      <c r="B53" s="24">
        <v>485</v>
      </c>
      <c r="C53" s="24">
        <v>543</v>
      </c>
      <c r="D53" s="24">
        <v>470</v>
      </c>
      <c r="E53" s="24">
        <v>417</v>
      </c>
      <c r="F53" s="24">
        <v>405</v>
      </c>
      <c r="G53" s="24">
        <v>346</v>
      </c>
      <c r="H53" s="24">
        <v>362</v>
      </c>
      <c r="I53" s="24">
        <v>357</v>
      </c>
      <c r="J53" s="24">
        <v>338</v>
      </c>
      <c r="K53" s="24">
        <v>336</v>
      </c>
      <c r="L53" s="24">
        <v>289</v>
      </c>
      <c r="M53" s="9">
        <f t="shared" si="10"/>
        <v>-0.13988095238095238</v>
      </c>
      <c r="N53" s="8">
        <f t="shared" si="11"/>
        <v>-0.19047619047619047</v>
      </c>
      <c r="O53" s="8">
        <f t="shared" si="12"/>
        <v>-0.16473988439306358</v>
      </c>
      <c r="P53" s="8">
        <f t="shared" si="13"/>
        <v>-0.40412371134020619</v>
      </c>
    </row>
    <row r="54" spans="1:16" x14ac:dyDescent="0.2">
      <c r="A54" s="67" t="s">
        <v>29</v>
      </c>
      <c r="B54" s="24">
        <v>440</v>
      </c>
      <c r="C54" s="24">
        <v>461</v>
      </c>
      <c r="D54" s="24">
        <v>473</v>
      </c>
      <c r="E54" s="24">
        <v>462</v>
      </c>
      <c r="F54" s="24">
        <v>403</v>
      </c>
      <c r="G54" s="24">
        <v>341</v>
      </c>
      <c r="H54" s="24">
        <v>317</v>
      </c>
      <c r="I54" s="24">
        <v>344</v>
      </c>
      <c r="J54" s="24">
        <v>381</v>
      </c>
      <c r="K54" s="24">
        <v>398</v>
      </c>
      <c r="L54" s="24">
        <v>283</v>
      </c>
      <c r="M54" s="9">
        <f t="shared" si="10"/>
        <v>-0.28894472361809043</v>
      </c>
      <c r="N54" s="8">
        <f t="shared" si="11"/>
        <v>-0.17732558139534885</v>
      </c>
      <c r="O54" s="8">
        <f t="shared" si="12"/>
        <v>-0.17008797653958943</v>
      </c>
      <c r="P54" s="8">
        <f t="shared" si="13"/>
        <v>-0.35681818181818181</v>
      </c>
    </row>
    <row r="55" spans="1:16" x14ac:dyDescent="0.2">
      <c r="A55" s="70" t="s">
        <v>28</v>
      </c>
      <c r="B55" s="36">
        <v>775</v>
      </c>
      <c r="C55" s="36">
        <v>692</v>
      </c>
      <c r="D55" s="36">
        <v>634</v>
      </c>
      <c r="E55" s="36">
        <v>665</v>
      </c>
      <c r="F55" s="36">
        <v>601</v>
      </c>
      <c r="G55" s="36">
        <v>564</v>
      </c>
      <c r="H55" s="36">
        <v>575</v>
      </c>
      <c r="I55" s="36">
        <v>575</v>
      </c>
      <c r="J55" s="36">
        <v>542</v>
      </c>
      <c r="K55" s="36">
        <v>538</v>
      </c>
      <c r="L55" s="24">
        <v>466</v>
      </c>
      <c r="M55" s="9">
        <f t="shared" si="10"/>
        <v>-0.13382899628252787</v>
      </c>
      <c r="N55" s="8">
        <f t="shared" si="11"/>
        <v>-0.18956521739130436</v>
      </c>
      <c r="O55" s="8">
        <f t="shared" si="12"/>
        <v>-0.17375886524822695</v>
      </c>
      <c r="P55" s="8">
        <f t="shared" si="13"/>
        <v>-0.39870967741935481</v>
      </c>
    </row>
    <row r="56" spans="1:16" x14ac:dyDescent="0.2">
      <c r="A56" s="77" t="s">
        <v>0</v>
      </c>
      <c r="B56" s="7">
        <f t="shared" ref="B56:L56" si="18">SUM(B41:B55)</f>
        <v>5843</v>
      </c>
      <c r="C56" s="7">
        <f t="shared" si="18"/>
        <v>5643.5</v>
      </c>
      <c r="D56" s="7">
        <f t="shared" si="18"/>
        <v>5321</v>
      </c>
      <c r="E56" s="7">
        <f t="shared" si="18"/>
        <v>5304</v>
      </c>
      <c r="F56" s="7">
        <f t="shared" si="18"/>
        <v>4874.5</v>
      </c>
      <c r="G56" s="7">
        <f t="shared" si="18"/>
        <v>4816</v>
      </c>
      <c r="H56" s="7">
        <f t="shared" si="18"/>
        <v>4847</v>
      </c>
      <c r="I56" s="7">
        <f t="shared" si="18"/>
        <v>5059</v>
      </c>
      <c r="J56" s="7">
        <f t="shared" si="18"/>
        <v>4961.5</v>
      </c>
      <c r="K56" s="7">
        <f t="shared" si="18"/>
        <v>5016.5</v>
      </c>
      <c r="L56" s="52">
        <f t="shared" si="18"/>
        <v>4528.5</v>
      </c>
      <c r="M56" s="6">
        <f>IFERROR((L56-K56)/K56,"")</f>
        <v>-9.7278979368085314E-2</v>
      </c>
      <c r="N56" s="5">
        <f>IFERROR((L56-I56)/I56,"")</f>
        <v>-0.10486262107135798</v>
      </c>
      <c r="O56" s="5">
        <f>IFERROR((L56-G56)/G56,"")</f>
        <v>-5.9696843853820597E-2</v>
      </c>
      <c r="P56" s="5">
        <f>IFERROR((L56-B56)/B56,"")</f>
        <v>-0.22497004963203834</v>
      </c>
    </row>
    <row r="57" spans="1:16" x14ac:dyDescent="0.2">
      <c r="A57" s="4"/>
      <c r="B57" s="3"/>
      <c r="C57" s="3"/>
      <c r="D57" s="3"/>
      <c r="E57" s="3"/>
      <c r="F57" s="3"/>
      <c r="G57" s="3"/>
      <c r="H57" s="3"/>
      <c r="I57" s="3"/>
      <c r="J57" s="3"/>
      <c r="K57" s="3"/>
      <c r="L57" s="3"/>
      <c r="M57" s="2"/>
      <c r="N57" s="2"/>
      <c r="O57" s="2"/>
      <c r="P57" s="2"/>
    </row>
    <row r="58" spans="1:16" x14ac:dyDescent="0.2">
      <c r="A58" s="19" t="s">
        <v>27</v>
      </c>
      <c r="B58" s="20"/>
      <c r="C58" s="20"/>
      <c r="D58" s="20"/>
      <c r="E58" s="20"/>
      <c r="F58" s="20"/>
      <c r="G58" s="20"/>
      <c r="H58" s="20"/>
      <c r="I58" s="20"/>
      <c r="J58" s="20"/>
      <c r="K58" s="20"/>
      <c r="L58" s="20"/>
      <c r="M58" s="8"/>
      <c r="N58" s="8"/>
      <c r="O58" s="8"/>
      <c r="P58" s="8"/>
    </row>
    <row r="59" spans="1:16" x14ac:dyDescent="0.2">
      <c r="A59" s="68" t="s">
        <v>15</v>
      </c>
      <c r="B59" s="17" t="s">
        <v>14</v>
      </c>
      <c r="C59" s="17" t="s">
        <v>13</v>
      </c>
      <c r="D59" s="17" t="s">
        <v>82</v>
      </c>
      <c r="E59" s="17" t="s">
        <v>84</v>
      </c>
      <c r="F59" s="17" t="s">
        <v>93</v>
      </c>
      <c r="G59" s="17" t="s">
        <v>101</v>
      </c>
      <c r="H59" s="17" t="s">
        <v>103</v>
      </c>
      <c r="I59" s="17" t="s">
        <v>106</v>
      </c>
      <c r="J59" s="17" t="s">
        <v>107</v>
      </c>
      <c r="K59" s="17" t="s">
        <v>109</v>
      </c>
      <c r="L59" s="17" t="s">
        <v>110</v>
      </c>
      <c r="M59" s="15" t="s">
        <v>12</v>
      </c>
      <c r="N59" s="14" t="s">
        <v>11</v>
      </c>
      <c r="O59" s="14" t="s">
        <v>10</v>
      </c>
      <c r="P59" s="13" t="s">
        <v>9</v>
      </c>
    </row>
    <row r="60" spans="1:16" x14ac:dyDescent="0.2">
      <c r="A60" s="67" t="s">
        <v>75</v>
      </c>
      <c r="B60" s="24"/>
      <c r="C60" s="24"/>
      <c r="D60" s="24"/>
      <c r="E60" s="24"/>
      <c r="F60" s="24"/>
      <c r="G60" s="24">
        <v>4</v>
      </c>
      <c r="H60" s="24"/>
      <c r="I60" s="24">
        <v>1</v>
      </c>
      <c r="J60" s="24">
        <v>3</v>
      </c>
      <c r="K60" s="56"/>
      <c r="L60" s="24">
        <f>6+4</f>
        <v>10</v>
      </c>
      <c r="M60" s="9"/>
      <c r="N60" s="8">
        <f>IFERROR((L60-I60)/I60,"")</f>
        <v>9</v>
      </c>
      <c r="O60" s="8">
        <f>IFERROR((L60-G60)/G60,"")</f>
        <v>1.5</v>
      </c>
      <c r="P60" s="8"/>
    </row>
    <row r="61" spans="1:16" x14ac:dyDescent="0.2">
      <c r="A61" s="59" t="s">
        <v>0</v>
      </c>
      <c r="B61" s="21"/>
      <c r="C61" s="21"/>
      <c r="D61" s="21"/>
      <c r="E61" s="21"/>
      <c r="F61" s="21"/>
      <c r="G61" s="21">
        <f t="shared" ref="G61:J61" si="19">G60</f>
        <v>4</v>
      </c>
      <c r="H61" s="21"/>
      <c r="I61" s="21">
        <f t="shared" si="19"/>
        <v>1</v>
      </c>
      <c r="J61" s="21">
        <f t="shared" si="19"/>
        <v>3</v>
      </c>
      <c r="K61" s="7"/>
      <c r="L61" s="52">
        <f>L60</f>
        <v>10</v>
      </c>
      <c r="M61" s="6"/>
      <c r="N61" s="5">
        <f>IFERROR((L61-I61)/I61,"")</f>
        <v>9</v>
      </c>
      <c r="O61" s="5">
        <f>IFERROR((L61-G61)/G61,"")</f>
        <v>1.5</v>
      </c>
      <c r="P61" s="5"/>
    </row>
    <row r="62" spans="1:16" x14ac:dyDescent="0.2">
      <c r="A62" s="12"/>
      <c r="B62" s="20"/>
      <c r="C62" s="20"/>
      <c r="D62" s="20"/>
      <c r="E62" s="20"/>
      <c r="F62" s="20"/>
      <c r="G62" s="20"/>
      <c r="H62" s="20"/>
      <c r="I62" s="20"/>
      <c r="J62" s="20"/>
      <c r="K62" s="20"/>
      <c r="L62" s="20"/>
      <c r="M62" s="8"/>
      <c r="N62" s="8"/>
      <c r="O62" s="8"/>
      <c r="P62" s="8"/>
    </row>
    <row r="63" spans="1:16" x14ac:dyDescent="0.2">
      <c r="A63" s="12"/>
      <c r="B63" s="20"/>
      <c r="C63" s="20"/>
      <c r="D63" s="20"/>
      <c r="E63" s="20"/>
      <c r="F63" s="20"/>
      <c r="G63" s="20"/>
      <c r="H63" s="20"/>
      <c r="I63" s="20"/>
      <c r="J63" s="20"/>
      <c r="K63" s="20"/>
      <c r="L63" s="20"/>
      <c r="M63" s="8"/>
      <c r="N63" s="8"/>
      <c r="O63" s="8"/>
      <c r="P63" s="8"/>
    </row>
    <row r="64" spans="1:16" x14ac:dyDescent="0.2">
      <c r="A64" s="19" t="s">
        <v>87</v>
      </c>
      <c r="B64" s="20"/>
      <c r="C64" s="20"/>
      <c r="D64" s="20"/>
      <c r="E64" s="20"/>
      <c r="F64" s="20"/>
      <c r="G64" s="20"/>
      <c r="H64" s="20"/>
      <c r="I64" s="20"/>
      <c r="J64" s="20"/>
      <c r="K64" s="20"/>
      <c r="L64" s="20"/>
      <c r="M64" s="8"/>
      <c r="N64" s="8"/>
      <c r="O64" s="8"/>
    </row>
    <row r="65" spans="1:16" x14ac:dyDescent="0.2">
      <c r="A65" s="66"/>
      <c r="B65" s="17" t="s">
        <v>14</v>
      </c>
      <c r="C65" s="17" t="s">
        <v>13</v>
      </c>
      <c r="D65" s="17" t="s">
        <v>82</v>
      </c>
      <c r="E65" s="17" t="s">
        <v>84</v>
      </c>
      <c r="F65" s="17" t="s">
        <v>93</v>
      </c>
      <c r="G65" s="17" t="s">
        <v>101</v>
      </c>
      <c r="H65" s="17" t="s">
        <v>103</v>
      </c>
      <c r="I65" s="17" t="s">
        <v>106</v>
      </c>
      <c r="J65" s="17" t="s">
        <v>107</v>
      </c>
      <c r="K65" s="17" t="s">
        <v>109</v>
      </c>
      <c r="L65" s="17" t="s">
        <v>110</v>
      </c>
      <c r="M65" s="15" t="s">
        <v>12</v>
      </c>
      <c r="N65" s="13" t="s">
        <v>11</v>
      </c>
      <c r="O65" s="13" t="s">
        <v>10</v>
      </c>
      <c r="P65" s="13" t="s">
        <v>9</v>
      </c>
    </row>
    <row r="66" spans="1:16" x14ac:dyDescent="0.2">
      <c r="A66" s="67" t="s">
        <v>88</v>
      </c>
      <c r="B66" s="28">
        <f t="shared" ref="B66:L66" si="20">B21</f>
        <v>5355</v>
      </c>
      <c r="C66" s="28">
        <f t="shared" si="20"/>
        <v>4905</v>
      </c>
      <c r="D66" s="28">
        <f t="shared" si="20"/>
        <v>4726.5</v>
      </c>
      <c r="E66" s="28">
        <f t="shared" si="20"/>
        <v>4728.5</v>
      </c>
      <c r="F66" s="28">
        <f t="shared" si="20"/>
        <v>4754.5</v>
      </c>
      <c r="G66" s="28">
        <f t="shared" si="20"/>
        <v>4764.5</v>
      </c>
      <c r="H66" s="28">
        <f t="shared" si="20"/>
        <v>4986.5</v>
      </c>
      <c r="I66" s="28">
        <f t="shared" si="20"/>
        <v>4534.5</v>
      </c>
      <c r="J66" s="28">
        <f t="shared" si="20"/>
        <v>4498.5</v>
      </c>
      <c r="K66" s="28">
        <f t="shared" si="20"/>
        <v>4318.5</v>
      </c>
      <c r="L66" s="28">
        <f t="shared" si="20"/>
        <v>3998.5</v>
      </c>
      <c r="M66" s="57">
        <f>IFERROR((L66-K66)/K66,"")</f>
        <v>-7.4099803172397824E-2</v>
      </c>
      <c r="N66" s="35">
        <f>IFERROR((L66-I66)/I66,"")</f>
        <v>-0.1182048737457272</v>
      </c>
      <c r="O66" s="35">
        <f>IFERROR((L66-G66)/G66,"")</f>
        <v>-0.16077237905341588</v>
      </c>
      <c r="P66" s="35">
        <f>IFERROR((L66-B66)/B66,"")</f>
        <v>-0.25331465919701213</v>
      </c>
    </row>
    <row r="67" spans="1:16" x14ac:dyDescent="0.2">
      <c r="A67" s="67" t="s">
        <v>89</v>
      </c>
      <c r="B67" s="11">
        <f t="shared" ref="B67:L67" si="21">B38</f>
        <v>10173</v>
      </c>
      <c r="C67" s="11">
        <f t="shared" si="21"/>
        <v>10324.5</v>
      </c>
      <c r="D67" s="11">
        <f t="shared" si="21"/>
        <v>10444</v>
      </c>
      <c r="E67" s="11">
        <f t="shared" si="21"/>
        <v>9797.5</v>
      </c>
      <c r="F67" s="11">
        <f t="shared" si="21"/>
        <v>9790</v>
      </c>
      <c r="G67" s="11">
        <f t="shared" si="21"/>
        <v>9365</v>
      </c>
      <c r="H67" s="11">
        <f t="shared" si="21"/>
        <v>10331.5</v>
      </c>
      <c r="I67" s="11">
        <f t="shared" si="21"/>
        <v>10212</v>
      </c>
      <c r="J67" s="11">
        <f t="shared" si="21"/>
        <v>9768</v>
      </c>
      <c r="K67" s="11">
        <f t="shared" si="21"/>
        <v>9654</v>
      </c>
      <c r="L67" s="11">
        <f t="shared" si="21"/>
        <v>9401.5</v>
      </c>
      <c r="M67" s="57">
        <f t="shared" ref="M67:M69" si="22">IFERROR((L67-K67)/K67,"")</f>
        <v>-2.6154961673917548E-2</v>
      </c>
      <c r="N67" s="35">
        <f t="shared" ref="N67:N69" si="23">IFERROR((L67-I67)/I67,"")</f>
        <v>-7.9367410889150017E-2</v>
      </c>
      <c r="O67" s="35">
        <f t="shared" ref="O67:O69" si="24">IFERROR((L67-G67)/G67,"")</f>
        <v>3.8974906567004804E-3</v>
      </c>
      <c r="P67" s="35">
        <f t="shared" ref="P67:P69" si="25">IFERROR((L67-B67)/B67,"")</f>
        <v>-7.583800255578492E-2</v>
      </c>
    </row>
    <row r="68" spans="1:16" x14ac:dyDescent="0.2">
      <c r="A68" s="67" t="s">
        <v>90</v>
      </c>
      <c r="B68" s="11">
        <f t="shared" ref="B68:L68" si="26">B56</f>
        <v>5843</v>
      </c>
      <c r="C68" s="11">
        <f t="shared" si="26"/>
        <v>5643.5</v>
      </c>
      <c r="D68" s="11">
        <f t="shared" si="26"/>
        <v>5321</v>
      </c>
      <c r="E68" s="11">
        <f t="shared" si="26"/>
        <v>5304</v>
      </c>
      <c r="F68" s="11">
        <f t="shared" si="26"/>
        <v>4874.5</v>
      </c>
      <c r="G68" s="11">
        <f t="shared" si="26"/>
        <v>4816</v>
      </c>
      <c r="H68" s="11">
        <f t="shared" si="26"/>
        <v>4847</v>
      </c>
      <c r="I68" s="11">
        <f t="shared" si="26"/>
        <v>5059</v>
      </c>
      <c r="J68" s="11">
        <f t="shared" si="26"/>
        <v>4961.5</v>
      </c>
      <c r="K68" s="11">
        <f t="shared" si="26"/>
        <v>5016.5</v>
      </c>
      <c r="L68" s="11">
        <f t="shared" si="26"/>
        <v>4528.5</v>
      </c>
      <c r="M68" s="57">
        <f t="shared" si="22"/>
        <v>-9.7278979368085314E-2</v>
      </c>
      <c r="N68" s="35">
        <f t="shared" si="23"/>
        <v>-0.10486262107135798</v>
      </c>
      <c r="O68" s="35">
        <f t="shared" si="24"/>
        <v>-5.9696843853820597E-2</v>
      </c>
      <c r="P68" s="35">
        <f t="shared" si="25"/>
        <v>-0.22497004963203834</v>
      </c>
    </row>
    <row r="69" spans="1:16" x14ac:dyDescent="0.2">
      <c r="A69" s="67" t="s">
        <v>27</v>
      </c>
      <c r="B69" s="11"/>
      <c r="C69" s="11"/>
      <c r="D69" s="11"/>
      <c r="E69" s="11"/>
      <c r="F69" s="11"/>
      <c r="G69" s="11">
        <f t="shared" ref="G69:L69" si="27">G61</f>
        <v>4</v>
      </c>
      <c r="H69" s="11"/>
      <c r="I69" s="11">
        <f t="shared" si="27"/>
        <v>1</v>
      </c>
      <c r="J69" s="11">
        <f t="shared" si="27"/>
        <v>3</v>
      </c>
      <c r="K69" s="11"/>
      <c r="L69" s="11">
        <f t="shared" si="27"/>
        <v>10</v>
      </c>
      <c r="M69" s="57" t="str">
        <f t="shared" si="22"/>
        <v/>
      </c>
      <c r="N69" s="35">
        <f t="shared" si="23"/>
        <v>9</v>
      </c>
      <c r="O69" s="35">
        <f t="shared" si="24"/>
        <v>1.5</v>
      </c>
      <c r="P69" s="35" t="str">
        <f t="shared" si="25"/>
        <v/>
      </c>
    </row>
    <row r="70" spans="1:16" x14ac:dyDescent="0.2">
      <c r="A70" s="59" t="s">
        <v>0</v>
      </c>
      <c r="B70" s="21">
        <f t="shared" ref="B70:J70" si="28">SUM(B66:B69)</f>
        <v>21371</v>
      </c>
      <c r="C70" s="21">
        <f t="shared" si="28"/>
        <v>20873</v>
      </c>
      <c r="D70" s="21">
        <f t="shared" si="28"/>
        <v>20491.5</v>
      </c>
      <c r="E70" s="21">
        <f t="shared" si="28"/>
        <v>19830</v>
      </c>
      <c r="F70" s="21">
        <f t="shared" si="28"/>
        <v>19419</v>
      </c>
      <c r="G70" s="21">
        <f t="shared" si="28"/>
        <v>18949.5</v>
      </c>
      <c r="H70" s="21">
        <f t="shared" si="28"/>
        <v>20165</v>
      </c>
      <c r="I70" s="21">
        <f t="shared" si="28"/>
        <v>19806.5</v>
      </c>
      <c r="J70" s="21">
        <f t="shared" si="28"/>
        <v>19231</v>
      </c>
      <c r="K70" s="21">
        <f>SUM(K66:K69)</f>
        <v>18989</v>
      </c>
      <c r="L70" s="21">
        <f>SUM(L66:L69)</f>
        <v>17938.5</v>
      </c>
      <c r="M70" s="6">
        <f>IFERROR((L70-K70)/K70,"")</f>
        <v>-5.5321501922165464E-2</v>
      </c>
      <c r="N70" s="5">
        <f>IFERROR((L70-I70)/I70,"")</f>
        <v>-9.4312473177997125E-2</v>
      </c>
      <c r="O70" s="5">
        <f>IFERROR((L70-G70)/G70,"")</f>
        <v>-5.3352331196073778E-2</v>
      </c>
      <c r="P70" s="5">
        <f>IFERROR((L70-B70)/B70,"")</f>
        <v>-0.16061485190211033</v>
      </c>
    </row>
    <row r="71" spans="1:16" x14ac:dyDescent="0.2">
      <c r="A71" s="19" t="s">
        <v>24</v>
      </c>
      <c r="B71" s="29"/>
      <c r="C71" s="19"/>
      <c r="D71" s="19"/>
      <c r="E71" s="19"/>
      <c r="F71" s="19"/>
      <c r="G71" s="19"/>
      <c r="H71" s="19"/>
      <c r="I71" s="19"/>
      <c r="J71" s="19"/>
      <c r="K71" s="19"/>
      <c r="L71" s="19"/>
      <c r="M71" s="19"/>
      <c r="N71" s="19"/>
      <c r="O71" s="19"/>
      <c r="P71" s="18"/>
    </row>
    <row r="72" spans="1:16" x14ac:dyDescent="0.2">
      <c r="A72" s="68" t="s">
        <v>15</v>
      </c>
      <c r="B72" s="17" t="s">
        <v>14</v>
      </c>
      <c r="C72" s="17" t="s">
        <v>13</v>
      </c>
      <c r="D72" s="17" t="s">
        <v>82</v>
      </c>
      <c r="E72" s="17" t="s">
        <v>84</v>
      </c>
      <c r="F72" s="17" t="s">
        <v>93</v>
      </c>
      <c r="G72" s="17" t="s">
        <v>101</v>
      </c>
      <c r="H72" s="17" t="s">
        <v>103</v>
      </c>
      <c r="I72" s="17" t="s">
        <v>106</v>
      </c>
      <c r="J72" s="17" t="s">
        <v>107</v>
      </c>
      <c r="K72" s="16" t="s">
        <v>109</v>
      </c>
      <c r="L72" s="17" t="s">
        <v>110</v>
      </c>
      <c r="M72" s="15" t="s">
        <v>12</v>
      </c>
      <c r="N72" s="14" t="s">
        <v>11</v>
      </c>
      <c r="O72" s="14" t="s">
        <v>10</v>
      </c>
      <c r="P72" s="13" t="s">
        <v>9</v>
      </c>
    </row>
    <row r="73" spans="1:16" x14ac:dyDescent="0.2">
      <c r="A73" s="67" t="s">
        <v>22</v>
      </c>
      <c r="B73" s="24">
        <v>42</v>
      </c>
      <c r="C73" s="24"/>
      <c r="D73" s="24"/>
      <c r="E73" s="24"/>
      <c r="F73" s="24"/>
      <c r="G73" s="24"/>
      <c r="H73" s="24"/>
      <c r="I73" s="24"/>
      <c r="J73" s="24"/>
      <c r="K73" s="24"/>
      <c r="L73" s="24"/>
      <c r="M73" s="44"/>
      <c r="N73" s="43"/>
      <c r="O73" s="43"/>
      <c r="P73" s="42"/>
    </row>
    <row r="74" spans="1:16" x14ac:dyDescent="0.2">
      <c r="A74" s="67" t="s">
        <v>21</v>
      </c>
      <c r="B74" s="24">
        <v>466</v>
      </c>
      <c r="C74" s="24">
        <v>483</v>
      </c>
      <c r="D74" s="24">
        <v>655</v>
      </c>
      <c r="E74" s="24">
        <v>645</v>
      </c>
      <c r="F74" s="24">
        <v>649</v>
      </c>
      <c r="G74" s="24">
        <v>566</v>
      </c>
      <c r="H74" s="24">
        <v>568</v>
      </c>
      <c r="I74" s="24">
        <v>552</v>
      </c>
      <c r="J74" s="24">
        <v>569</v>
      </c>
      <c r="K74" s="24">
        <v>638</v>
      </c>
      <c r="L74" s="24">
        <v>597</v>
      </c>
      <c r="M74" s="44">
        <f>IFERROR((L74-K74)/K74,"")</f>
        <v>-6.4263322884012541E-2</v>
      </c>
      <c r="N74" s="43">
        <f>IFERROR((L74-I74)/I74,"")</f>
        <v>8.1521739130434784E-2</v>
      </c>
      <c r="O74" s="43">
        <f>IFERROR((L74-G74)/G74,"")</f>
        <v>5.4770318021201414E-2</v>
      </c>
      <c r="P74" s="43">
        <f>IFERROR((L74-B74)/B74,"")</f>
        <v>0.2811158798283262</v>
      </c>
    </row>
    <row r="75" spans="1:16" x14ac:dyDescent="0.2">
      <c r="A75" s="70" t="s">
        <v>20</v>
      </c>
      <c r="B75" s="36">
        <v>45</v>
      </c>
      <c r="C75" s="36">
        <v>18</v>
      </c>
      <c r="D75" s="36"/>
      <c r="E75" s="36"/>
      <c r="F75" s="36"/>
      <c r="G75" s="36"/>
      <c r="H75" s="36"/>
      <c r="I75" s="36"/>
      <c r="J75" s="36"/>
      <c r="K75" s="36"/>
      <c r="L75" s="36"/>
      <c r="M75" s="41"/>
      <c r="N75" s="40"/>
      <c r="O75" s="40"/>
      <c r="P75" s="39"/>
    </row>
    <row r="76" spans="1:16" x14ac:dyDescent="0.2">
      <c r="A76" s="78" t="s">
        <v>19</v>
      </c>
      <c r="B76" s="25">
        <f t="shared" ref="B76:J76" si="29">SUM(B73:B75)</f>
        <v>553</v>
      </c>
      <c r="C76" s="25">
        <f t="shared" si="29"/>
        <v>501</v>
      </c>
      <c r="D76" s="25">
        <f t="shared" si="29"/>
        <v>655</v>
      </c>
      <c r="E76" s="25">
        <f t="shared" si="29"/>
        <v>645</v>
      </c>
      <c r="F76" s="25">
        <f t="shared" si="29"/>
        <v>649</v>
      </c>
      <c r="G76" s="25">
        <f t="shared" si="29"/>
        <v>566</v>
      </c>
      <c r="H76" s="25">
        <f t="shared" si="29"/>
        <v>568</v>
      </c>
      <c r="I76" s="25">
        <f t="shared" si="29"/>
        <v>552</v>
      </c>
      <c r="J76" s="25">
        <f t="shared" si="29"/>
        <v>569</v>
      </c>
      <c r="K76" s="7">
        <f>SUM(K73:K75)</f>
        <v>638</v>
      </c>
      <c r="L76" s="7">
        <f>SUM(L73:L75)</f>
        <v>597</v>
      </c>
      <c r="M76" s="38">
        <f>IFERROR((L76-K76)/K76,"")</f>
        <v>-6.4263322884012541E-2</v>
      </c>
      <c r="N76" s="37">
        <f>IFERROR((L76-I76)/I76,"")</f>
        <v>8.1521739130434784E-2</v>
      </c>
      <c r="O76" s="37">
        <f>IFERROR((L76-G76)/G76,"")</f>
        <v>5.4770318021201414E-2</v>
      </c>
      <c r="P76" s="37">
        <f>IFERROR((L76-B76)/B76,"")</f>
        <v>7.956600361663653E-2</v>
      </c>
    </row>
    <row r="77" spans="1:16" x14ac:dyDescent="0.2">
      <c r="A77" s="12"/>
      <c r="B77" s="24"/>
      <c r="C77" s="24"/>
      <c r="D77" s="24"/>
      <c r="E77" s="24"/>
      <c r="F77" s="24"/>
      <c r="G77" s="24"/>
      <c r="H77" s="24"/>
      <c r="I77" s="24"/>
      <c r="J77" s="24"/>
      <c r="K77" s="24"/>
      <c r="L77" s="24"/>
      <c r="M77" s="8"/>
      <c r="N77" s="8"/>
      <c r="O77" s="8"/>
      <c r="P77" s="8"/>
    </row>
    <row r="78" spans="1:16" x14ac:dyDescent="0.2">
      <c r="A78" s="19" t="s">
        <v>97</v>
      </c>
      <c r="B78" s="20"/>
      <c r="C78" s="20"/>
      <c r="D78" s="20"/>
      <c r="E78" s="20"/>
      <c r="F78" s="20"/>
      <c r="G78" s="20"/>
      <c r="H78" s="23"/>
      <c r="I78" s="23"/>
      <c r="J78" s="23"/>
      <c r="K78" s="23"/>
      <c r="L78" s="20"/>
      <c r="M78" s="8"/>
      <c r="N78" s="22"/>
      <c r="O78" s="22"/>
      <c r="P78" s="22"/>
    </row>
    <row r="79" spans="1:16" x14ac:dyDescent="0.2">
      <c r="A79" s="68" t="s">
        <v>15</v>
      </c>
      <c r="B79" s="17" t="s">
        <v>14</v>
      </c>
      <c r="C79" s="17" t="s">
        <v>13</v>
      </c>
      <c r="D79" s="17" t="s">
        <v>82</v>
      </c>
      <c r="E79" s="17" t="s">
        <v>84</v>
      </c>
      <c r="F79" s="17" t="s">
        <v>93</v>
      </c>
      <c r="G79" s="17" t="s">
        <v>101</v>
      </c>
      <c r="H79" s="17" t="s">
        <v>103</v>
      </c>
      <c r="I79" s="17" t="s">
        <v>106</v>
      </c>
      <c r="J79" s="17" t="s">
        <v>107</v>
      </c>
      <c r="K79" s="16" t="s">
        <v>109</v>
      </c>
      <c r="L79" s="16" t="s">
        <v>110</v>
      </c>
      <c r="M79" s="13" t="s">
        <v>12</v>
      </c>
      <c r="N79" s="14" t="s">
        <v>11</v>
      </c>
      <c r="O79" s="14" t="s">
        <v>10</v>
      </c>
      <c r="P79" s="13" t="s">
        <v>9</v>
      </c>
    </row>
    <row r="80" spans="1:16" x14ac:dyDescent="0.2">
      <c r="A80" s="67" t="s">
        <v>18</v>
      </c>
      <c r="B80" s="11">
        <v>33</v>
      </c>
      <c r="C80" s="11">
        <v>25</v>
      </c>
      <c r="D80" s="11"/>
      <c r="E80" s="11"/>
      <c r="F80" s="11"/>
      <c r="G80" s="24"/>
      <c r="H80" s="24"/>
      <c r="I80" s="24"/>
      <c r="J80" s="24"/>
      <c r="K80" s="24"/>
      <c r="L80" s="79"/>
      <c r="M80" s="8"/>
      <c r="N80" s="8"/>
      <c r="O80" s="8"/>
      <c r="P80" s="8"/>
    </row>
    <row r="81" spans="1:16" x14ac:dyDescent="0.2">
      <c r="A81" s="67" t="s">
        <v>17</v>
      </c>
      <c r="B81" s="24">
        <v>669</v>
      </c>
      <c r="C81" s="24">
        <v>675</v>
      </c>
      <c r="D81" s="24"/>
      <c r="E81" s="24"/>
      <c r="F81" s="24"/>
      <c r="G81" s="24"/>
      <c r="H81" s="24"/>
      <c r="I81" s="24"/>
      <c r="J81" s="24"/>
      <c r="K81" s="24"/>
      <c r="L81" s="79"/>
      <c r="M81" s="8"/>
      <c r="N81" s="8"/>
      <c r="O81" s="8"/>
      <c r="P81" s="8"/>
    </row>
    <row r="82" spans="1:16" x14ac:dyDescent="0.2">
      <c r="A82" s="67" t="s">
        <v>16</v>
      </c>
      <c r="B82" s="24"/>
      <c r="C82" s="24"/>
      <c r="D82" s="24">
        <v>703</v>
      </c>
      <c r="E82" s="24">
        <v>949</v>
      </c>
      <c r="F82" s="24">
        <v>1156</v>
      </c>
      <c r="G82" s="24">
        <v>1199</v>
      </c>
      <c r="H82" s="24">
        <v>1126</v>
      </c>
      <c r="I82" s="24">
        <v>1032</v>
      </c>
      <c r="J82" s="24">
        <v>1067</v>
      </c>
      <c r="K82" s="24">
        <v>781</v>
      </c>
      <c r="L82" s="79">
        <v>642</v>
      </c>
      <c r="M82" s="8">
        <f>IFERROR((L82-K82)/K82,"")</f>
        <v>-0.17797695262483995</v>
      </c>
      <c r="N82" s="8">
        <f>IFERROR((L82-I82)/I82,"")</f>
        <v>-0.37790697674418605</v>
      </c>
      <c r="O82" s="8">
        <f>IFERROR((L82-G82)/G82,"")</f>
        <v>-0.4645537948290242</v>
      </c>
      <c r="P82" s="8" t="str">
        <f>IFERROR(($K82-#REF!)/#REF!,"")</f>
        <v/>
      </c>
    </row>
    <row r="83" spans="1:16" x14ac:dyDescent="0.2">
      <c r="A83" s="80" t="s">
        <v>0</v>
      </c>
      <c r="B83" s="21">
        <f t="shared" ref="B83:J83" si="30">SUM(B80:B82)</f>
        <v>702</v>
      </c>
      <c r="C83" s="21">
        <f t="shared" si="30"/>
        <v>700</v>
      </c>
      <c r="D83" s="21">
        <f t="shared" si="30"/>
        <v>703</v>
      </c>
      <c r="E83" s="21">
        <f t="shared" si="30"/>
        <v>949</v>
      </c>
      <c r="F83" s="21">
        <f t="shared" si="30"/>
        <v>1156</v>
      </c>
      <c r="G83" s="21">
        <f t="shared" si="30"/>
        <v>1199</v>
      </c>
      <c r="H83" s="21">
        <f t="shared" si="30"/>
        <v>1126</v>
      </c>
      <c r="I83" s="21">
        <f t="shared" si="30"/>
        <v>1032</v>
      </c>
      <c r="J83" s="21">
        <f t="shared" si="30"/>
        <v>1067</v>
      </c>
      <c r="K83" s="21">
        <f>SUM(K80:K82)</f>
        <v>781</v>
      </c>
      <c r="L83" s="21">
        <f>SUM(L80:L82)</f>
        <v>642</v>
      </c>
      <c r="M83" s="5">
        <f>IFERROR((L83-K83)/K83,"")</f>
        <v>-0.17797695262483995</v>
      </c>
      <c r="N83" s="5">
        <f>IFERROR((L83-I83)/I83,"")</f>
        <v>-0.37790697674418605</v>
      </c>
      <c r="O83" s="5">
        <f>IFERROR((L83-G83)/G83,"")</f>
        <v>-0.4645537948290242</v>
      </c>
      <c r="P83" s="5">
        <f>IFERROR((L83-B83)/B83,"")</f>
        <v>-8.5470085470085472E-2</v>
      </c>
    </row>
    <row r="84" spans="1:16" x14ac:dyDescent="0.2">
      <c r="A84" s="19"/>
      <c r="B84" s="19"/>
      <c r="C84" s="19"/>
      <c r="D84" s="19"/>
      <c r="E84" s="19"/>
      <c r="F84" s="19"/>
      <c r="G84" s="19"/>
      <c r="H84" s="19"/>
      <c r="I84" s="19"/>
      <c r="J84" s="19"/>
      <c r="K84" s="19"/>
      <c r="L84" s="19"/>
      <c r="M84" s="19"/>
      <c r="N84" s="19"/>
      <c r="O84" s="19"/>
      <c r="P84" s="19"/>
    </row>
    <row r="85" spans="1:16" x14ac:dyDescent="0.2">
      <c r="A85" s="19" t="s">
        <v>91</v>
      </c>
      <c r="B85" s="19"/>
      <c r="C85" s="19"/>
      <c r="D85" s="19"/>
      <c r="E85" s="19"/>
      <c r="F85" s="19"/>
      <c r="G85" s="19"/>
      <c r="H85" s="19"/>
      <c r="I85" s="19"/>
      <c r="J85" s="19"/>
      <c r="K85" s="19"/>
      <c r="L85" s="19"/>
      <c r="M85" s="19"/>
      <c r="N85" s="19"/>
      <c r="O85" s="19"/>
      <c r="P85" s="18"/>
    </row>
    <row r="86" spans="1:16" x14ac:dyDescent="0.2">
      <c r="A86" s="68" t="s">
        <v>15</v>
      </c>
      <c r="B86" s="17" t="s">
        <v>14</v>
      </c>
      <c r="C86" s="17" t="s">
        <v>13</v>
      </c>
      <c r="D86" s="17" t="s">
        <v>82</v>
      </c>
      <c r="E86" s="17" t="s">
        <v>84</v>
      </c>
      <c r="F86" s="17" t="s">
        <v>93</v>
      </c>
      <c r="G86" s="17" t="s">
        <v>101</v>
      </c>
      <c r="H86" s="17" t="s">
        <v>103</v>
      </c>
      <c r="I86" s="17" t="s">
        <v>106</v>
      </c>
      <c r="J86" s="17" t="s">
        <v>107</v>
      </c>
      <c r="K86" s="17" t="s">
        <v>109</v>
      </c>
      <c r="L86" s="17" t="s">
        <v>110</v>
      </c>
      <c r="M86" s="15" t="s">
        <v>12</v>
      </c>
      <c r="N86" s="14" t="s">
        <v>11</v>
      </c>
      <c r="O86" s="14" t="s">
        <v>10</v>
      </c>
      <c r="P86" s="13" t="s">
        <v>9</v>
      </c>
    </row>
    <row r="87" spans="1:16" x14ac:dyDescent="0.2">
      <c r="A87" s="67" t="s">
        <v>8</v>
      </c>
      <c r="B87" s="24">
        <v>24</v>
      </c>
      <c r="C87" s="24">
        <v>57</v>
      </c>
      <c r="D87" s="24">
        <v>27</v>
      </c>
      <c r="E87" s="24">
        <v>42</v>
      </c>
      <c r="F87" s="24">
        <v>34</v>
      </c>
      <c r="G87" s="24">
        <v>51</v>
      </c>
      <c r="H87" s="24">
        <v>54</v>
      </c>
      <c r="I87" s="24">
        <v>56</v>
      </c>
      <c r="J87" s="24">
        <v>40</v>
      </c>
      <c r="K87" s="24">
        <v>33</v>
      </c>
      <c r="L87" s="24">
        <v>27</v>
      </c>
      <c r="M87" s="9">
        <f>IFERROR((L87-K87)/K87,"")</f>
        <v>-0.18181818181818182</v>
      </c>
      <c r="N87" s="8">
        <f>IFERROR((L87-I87)/I87,"")</f>
        <v>-0.5178571428571429</v>
      </c>
      <c r="O87" s="8">
        <f>IFERROR((L87-G87)/G87,"")</f>
        <v>-0.47058823529411764</v>
      </c>
      <c r="P87" s="8">
        <f>IFERROR((L87-B87)/B87,"")</f>
        <v>0.125</v>
      </c>
    </row>
    <row r="88" spans="1:16" x14ac:dyDescent="0.2">
      <c r="A88" s="67" t="s">
        <v>7</v>
      </c>
      <c r="B88" s="24">
        <v>441</v>
      </c>
      <c r="C88" s="24">
        <v>416</v>
      </c>
      <c r="D88" s="24">
        <v>327</v>
      </c>
      <c r="E88" s="24">
        <v>390</v>
      </c>
      <c r="F88" s="24">
        <v>362</v>
      </c>
      <c r="G88" s="24">
        <v>339</v>
      </c>
      <c r="H88" s="24">
        <v>316</v>
      </c>
      <c r="I88" s="24">
        <v>329</v>
      </c>
      <c r="J88" s="24">
        <v>337</v>
      </c>
      <c r="K88" s="24">
        <v>286</v>
      </c>
      <c r="L88" s="24">
        <v>180</v>
      </c>
      <c r="M88" s="9">
        <f t="shared" ref="M88:M97" si="31">IFERROR((L88-K88)/K88,"")</f>
        <v>-0.37062937062937062</v>
      </c>
      <c r="N88" s="8">
        <f t="shared" ref="N88:N97" si="32">IFERROR((L88-I88)/I88,"")</f>
        <v>-0.45288753799392095</v>
      </c>
      <c r="O88" s="8">
        <f t="shared" ref="O88:O97" si="33">IFERROR((L88-G88)/G88,"")</f>
        <v>-0.46902654867256638</v>
      </c>
      <c r="P88" s="8">
        <f t="shared" ref="P88:P97" si="34">IFERROR((L88-B88)/B88,"")</f>
        <v>-0.59183673469387754</v>
      </c>
    </row>
    <row r="89" spans="1:16" x14ac:dyDescent="0.2">
      <c r="A89" s="67" t="s">
        <v>6</v>
      </c>
      <c r="B89" s="24">
        <v>184</v>
      </c>
      <c r="C89" s="24">
        <v>156</v>
      </c>
      <c r="D89" s="24">
        <v>120</v>
      </c>
      <c r="E89" s="24">
        <v>112</v>
      </c>
      <c r="F89" s="24">
        <v>214</v>
      </c>
      <c r="G89" s="24">
        <v>258</v>
      </c>
      <c r="H89" s="24">
        <v>287</v>
      </c>
      <c r="I89" s="24">
        <v>286</v>
      </c>
      <c r="J89" s="24">
        <v>262</v>
      </c>
      <c r="K89" s="24">
        <v>268</v>
      </c>
      <c r="L89" s="24">
        <v>332</v>
      </c>
      <c r="M89" s="9">
        <f t="shared" si="31"/>
        <v>0.23880597014925373</v>
      </c>
      <c r="N89" s="8">
        <f t="shared" si="32"/>
        <v>0.16083916083916083</v>
      </c>
      <c r="O89" s="8">
        <f t="shared" si="33"/>
        <v>0.2868217054263566</v>
      </c>
      <c r="P89" s="8">
        <f t="shared" si="34"/>
        <v>0.80434782608695654</v>
      </c>
    </row>
    <row r="90" spans="1:16" x14ac:dyDescent="0.2">
      <c r="A90" s="67" t="s">
        <v>5</v>
      </c>
      <c r="B90" s="24">
        <v>19</v>
      </c>
      <c r="C90" s="24">
        <v>25</v>
      </c>
      <c r="D90" s="24">
        <v>12.5</v>
      </c>
      <c r="E90" s="24">
        <v>0</v>
      </c>
      <c r="F90" s="24">
        <v>6</v>
      </c>
      <c r="G90" s="24">
        <v>10</v>
      </c>
      <c r="H90" s="24">
        <v>13.5</v>
      </c>
      <c r="I90" s="24">
        <v>12</v>
      </c>
      <c r="J90" s="24">
        <v>12</v>
      </c>
      <c r="K90" s="24">
        <v>18</v>
      </c>
      <c r="L90" s="24">
        <v>12</v>
      </c>
      <c r="M90" s="9">
        <f t="shared" si="31"/>
        <v>-0.33333333333333331</v>
      </c>
      <c r="N90" s="8">
        <f t="shared" si="32"/>
        <v>0</v>
      </c>
      <c r="O90" s="8">
        <f t="shared" si="33"/>
        <v>0.2</v>
      </c>
      <c r="P90" s="8">
        <f t="shared" si="34"/>
        <v>-0.36842105263157893</v>
      </c>
    </row>
    <row r="91" spans="1:16" x14ac:dyDescent="0.2">
      <c r="A91" s="67" t="s">
        <v>4</v>
      </c>
      <c r="B91" s="24">
        <v>20</v>
      </c>
      <c r="C91" s="24">
        <v>14</v>
      </c>
      <c r="D91" s="24">
        <v>25</v>
      </c>
      <c r="E91" s="24">
        <v>11</v>
      </c>
      <c r="F91" s="24">
        <v>21</v>
      </c>
      <c r="G91" s="24">
        <v>28</v>
      </c>
      <c r="H91" s="24">
        <v>20</v>
      </c>
      <c r="I91" s="24">
        <v>26</v>
      </c>
      <c r="J91" s="24">
        <v>13</v>
      </c>
      <c r="K91" s="24">
        <v>7</v>
      </c>
      <c r="L91" s="24"/>
      <c r="M91" s="9">
        <f t="shared" si="31"/>
        <v>-1</v>
      </c>
      <c r="N91" s="8">
        <f t="shared" si="32"/>
        <v>-1</v>
      </c>
      <c r="O91" s="8">
        <f t="shared" si="33"/>
        <v>-1</v>
      </c>
      <c r="P91" s="8">
        <f t="shared" si="34"/>
        <v>-1</v>
      </c>
    </row>
    <row r="92" spans="1:16" x14ac:dyDescent="0.2">
      <c r="A92" s="67" t="s">
        <v>3</v>
      </c>
      <c r="B92" s="24">
        <v>9</v>
      </c>
      <c r="C92" s="24">
        <v>78</v>
      </c>
      <c r="D92" s="24">
        <v>87</v>
      </c>
      <c r="E92" s="24">
        <v>119</v>
      </c>
      <c r="F92" s="24">
        <v>87</v>
      </c>
      <c r="G92" s="24">
        <v>112</v>
      </c>
      <c r="H92" s="24">
        <v>122</v>
      </c>
      <c r="I92" s="24">
        <v>252</v>
      </c>
      <c r="J92" s="24">
        <v>216</v>
      </c>
      <c r="K92" s="24">
        <v>171</v>
      </c>
      <c r="L92" s="24">
        <v>261</v>
      </c>
      <c r="M92" s="9">
        <f t="shared" si="31"/>
        <v>0.52631578947368418</v>
      </c>
      <c r="N92" s="8">
        <f t="shared" si="32"/>
        <v>3.5714285714285712E-2</v>
      </c>
      <c r="O92" s="8">
        <f t="shared" si="33"/>
        <v>1.3303571428571428</v>
      </c>
      <c r="P92" s="8">
        <f t="shared" si="34"/>
        <v>28</v>
      </c>
    </row>
    <row r="93" spans="1:16" x14ac:dyDescent="0.2">
      <c r="A93" s="67" t="s">
        <v>2</v>
      </c>
      <c r="B93" s="24">
        <v>51</v>
      </c>
      <c r="C93" s="24">
        <v>39</v>
      </c>
      <c r="D93" s="24">
        <v>33</v>
      </c>
      <c r="E93" s="24">
        <v>36</v>
      </c>
      <c r="F93" s="24">
        <v>44</v>
      </c>
      <c r="G93" s="24">
        <v>27</v>
      </c>
      <c r="H93" s="24">
        <v>33</v>
      </c>
      <c r="I93" s="24">
        <v>39</v>
      </c>
      <c r="J93" s="24">
        <v>30</v>
      </c>
      <c r="K93" s="24">
        <v>36</v>
      </c>
      <c r="L93" s="24">
        <v>15</v>
      </c>
      <c r="M93" s="9">
        <f t="shared" si="31"/>
        <v>-0.58333333333333337</v>
      </c>
      <c r="N93" s="8">
        <f t="shared" si="32"/>
        <v>-0.61538461538461542</v>
      </c>
      <c r="O93" s="8">
        <f t="shared" si="33"/>
        <v>-0.44444444444444442</v>
      </c>
      <c r="P93" s="8">
        <f t="shared" si="34"/>
        <v>-0.70588235294117652</v>
      </c>
    </row>
    <row r="94" spans="1:16" x14ac:dyDescent="0.2">
      <c r="A94" s="67" t="s">
        <v>102</v>
      </c>
      <c r="B94" s="24">
        <v>373</v>
      </c>
      <c r="C94" s="24">
        <v>428</v>
      </c>
      <c r="D94" s="24">
        <v>439</v>
      </c>
      <c r="E94" s="24">
        <v>406</v>
      </c>
      <c r="F94" s="24">
        <v>493</v>
      </c>
      <c r="G94" s="24">
        <v>431</v>
      </c>
      <c r="H94" s="24">
        <v>412</v>
      </c>
      <c r="I94" s="24">
        <v>302</v>
      </c>
      <c r="J94" s="24">
        <v>278</v>
      </c>
      <c r="K94" s="24">
        <v>260</v>
      </c>
      <c r="L94" s="24">
        <v>245</v>
      </c>
      <c r="M94" s="9">
        <f t="shared" si="31"/>
        <v>-5.7692307692307696E-2</v>
      </c>
      <c r="N94" s="8">
        <f t="shared" si="32"/>
        <v>-0.18874172185430463</v>
      </c>
      <c r="O94" s="8">
        <f t="shared" si="33"/>
        <v>-0.43155452436194897</v>
      </c>
      <c r="P94" s="8">
        <f t="shared" si="34"/>
        <v>-0.34316353887399464</v>
      </c>
    </row>
    <row r="95" spans="1:16" x14ac:dyDescent="0.2">
      <c r="A95" s="67" t="s">
        <v>1</v>
      </c>
      <c r="B95" s="24">
        <v>31</v>
      </c>
      <c r="C95" s="24">
        <v>53</v>
      </c>
      <c r="D95" s="24">
        <v>73</v>
      </c>
      <c r="E95" s="24">
        <v>59</v>
      </c>
      <c r="F95" s="24">
        <v>36</v>
      </c>
      <c r="G95" s="24">
        <v>50</v>
      </c>
      <c r="H95" s="24">
        <v>60</v>
      </c>
      <c r="I95" s="24">
        <v>45</v>
      </c>
      <c r="J95" s="24">
        <v>39</v>
      </c>
      <c r="K95" s="24">
        <v>60</v>
      </c>
      <c r="L95" s="24">
        <v>75</v>
      </c>
      <c r="M95" s="9">
        <f t="shared" si="31"/>
        <v>0.25</v>
      </c>
      <c r="N95" s="8">
        <f t="shared" si="32"/>
        <v>0.66666666666666663</v>
      </c>
      <c r="O95" s="8">
        <f t="shared" si="33"/>
        <v>0.5</v>
      </c>
      <c r="P95" s="8">
        <f t="shared" si="34"/>
        <v>1.4193548387096775</v>
      </c>
    </row>
    <row r="96" spans="1:16" x14ac:dyDescent="0.2">
      <c r="A96" s="67" t="s">
        <v>83</v>
      </c>
      <c r="B96" s="24"/>
      <c r="C96" s="24"/>
      <c r="D96" s="24">
        <v>3</v>
      </c>
      <c r="E96" s="24">
        <v>3</v>
      </c>
      <c r="F96" s="24"/>
      <c r="G96" s="24">
        <v>3</v>
      </c>
      <c r="H96" s="24">
        <v>8</v>
      </c>
      <c r="I96" s="24">
        <v>7</v>
      </c>
      <c r="J96" s="24">
        <v>13</v>
      </c>
      <c r="K96" s="24">
        <v>8</v>
      </c>
      <c r="L96" s="24"/>
      <c r="M96" s="9">
        <f t="shared" si="31"/>
        <v>-1</v>
      </c>
      <c r="N96" s="8">
        <f t="shared" si="32"/>
        <v>-1</v>
      </c>
      <c r="O96" s="8">
        <f t="shared" si="33"/>
        <v>-1</v>
      </c>
      <c r="P96" s="8" t="str">
        <f t="shared" si="34"/>
        <v/>
      </c>
    </row>
    <row r="97" spans="1:16" x14ac:dyDescent="0.2">
      <c r="A97" s="70" t="s">
        <v>81</v>
      </c>
      <c r="B97" s="36"/>
      <c r="C97" s="36"/>
      <c r="D97" s="36"/>
      <c r="E97" s="36"/>
      <c r="F97" s="36"/>
      <c r="G97" s="36"/>
      <c r="H97" s="36"/>
      <c r="I97" s="36"/>
      <c r="J97" s="36">
        <v>7</v>
      </c>
      <c r="K97" s="36"/>
      <c r="L97" s="24">
        <v>7</v>
      </c>
      <c r="M97" s="9" t="str">
        <f t="shared" si="31"/>
        <v/>
      </c>
      <c r="N97" s="8" t="str">
        <f t="shared" si="32"/>
        <v/>
      </c>
      <c r="O97" s="8" t="str">
        <f t="shared" si="33"/>
        <v/>
      </c>
      <c r="P97" s="8" t="str">
        <f t="shared" si="34"/>
        <v/>
      </c>
    </row>
    <row r="98" spans="1:16" x14ac:dyDescent="0.2">
      <c r="A98" s="77" t="s">
        <v>0</v>
      </c>
      <c r="B98" s="7">
        <f t="shared" ref="B98:J98" si="35">SUM(B87:B97)</f>
        <v>1152</v>
      </c>
      <c r="C98" s="7">
        <f t="shared" si="35"/>
        <v>1266</v>
      </c>
      <c r="D98" s="7">
        <f t="shared" si="35"/>
        <v>1146.5</v>
      </c>
      <c r="E98" s="7">
        <f t="shared" si="35"/>
        <v>1178</v>
      </c>
      <c r="F98" s="7">
        <f t="shared" si="35"/>
        <v>1297</v>
      </c>
      <c r="G98" s="7">
        <f t="shared" si="35"/>
        <v>1309</v>
      </c>
      <c r="H98" s="7">
        <f t="shared" si="35"/>
        <v>1325.5</v>
      </c>
      <c r="I98" s="7">
        <f t="shared" si="35"/>
        <v>1354</v>
      </c>
      <c r="J98" s="7">
        <f t="shared" si="35"/>
        <v>1247</v>
      </c>
      <c r="K98" s="7">
        <f>SUM(K87:K97)</f>
        <v>1147</v>
      </c>
      <c r="L98" s="52">
        <f>SUM(L87:L97)</f>
        <v>1154</v>
      </c>
      <c r="M98" s="6">
        <f>IFERROR((L98-K98)/K98,"")</f>
        <v>6.1028770706190059E-3</v>
      </c>
      <c r="N98" s="5">
        <f>IFERROR((L98-I98)/I98,"")</f>
        <v>-0.14771048744460857</v>
      </c>
      <c r="O98" s="5">
        <f>IFERROR((L98-G98)/G98,"")</f>
        <v>-0.11841100076394194</v>
      </c>
      <c r="P98" s="5">
        <f>IFERROR((L98-B98)/B98,"")</f>
        <v>1.736111111111111E-3</v>
      </c>
    </row>
    <row r="101" spans="1:16" x14ac:dyDescent="0.2">
      <c r="A101" s="19" t="s">
        <v>99</v>
      </c>
      <c r="B101" s="20"/>
      <c r="C101" s="20"/>
      <c r="D101" s="20"/>
      <c r="E101" s="20"/>
      <c r="F101" s="20"/>
      <c r="G101" s="20"/>
      <c r="H101" s="20"/>
      <c r="I101" s="20"/>
      <c r="J101" s="20"/>
      <c r="K101" s="20"/>
      <c r="L101" s="20"/>
      <c r="M101" s="8"/>
      <c r="N101" s="8"/>
      <c r="O101" s="8"/>
      <c r="P101" s="8"/>
    </row>
    <row r="102" spans="1:16" x14ac:dyDescent="0.2">
      <c r="A102" s="66"/>
      <c r="B102" s="17" t="s">
        <v>14</v>
      </c>
      <c r="C102" s="17" t="s">
        <v>13</v>
      </c>
      <c r="D102" s="17" t="s">
        <v>82</v>
      </c>
      <c r="E102" s="17" t="s">
        <v>84</v>
      </c>
      <c r="F102" s="17" t="s">
        <v>93</v>
      </c>
      <c r="G102" s="17" t="s">
        <v>101</v>
      </c>
      <c r="H102" s="17" t="s">
        <v>103</v>
      </c>
      <c r="I102" s="17" t="s">
        <v>106</v>
      </c>
      <c r="J102" s="17" t="s">
        <v>107</v>
      </c>
      <c r="K102" s="17" t="s">
        <v>109</v>
      </c>
      <c r="L102" s="17" t="s">
        <v>110</v>
      </c>
      <c r="M102" s="15" t="s">
        <v>12</v>
      </c>
      <c r="N102" s="13" t="s">
        <v>11</v>
      </c>
      <c r="O102" s="13" t="s">
        <v>10</v>
      </c>
      <c r="P102" s="13" t="s">
        <v>9</v>
      </c>
    </row>
    <row r="103" spans="1:16" x14ac:dyDescent="0.2">
      <c r="A103" s="67" t="s">
        <v>100</v>
      </c>
      <c r="B103" s="24">
        <f t="shared" ref="B103:L103" si="36">B70</f>
        <v>21371</v>
      </c>
      <c r="C103" s="24">
        <f t="shared" si="36"/>
        <v>20873</v>
      </c>
      <c r="D103" s="24">
        <f t="shared" si="36"/>
        <v>20491.5</v>
      </c>
      <c r="E103" s="24">
        <f t="shared" si="36"/>
        <v>19830</v>
      </c>
      <c r="F103" s="24">
        <f t="shared" si="36"/>
        <v>19419</v>
      </c>
      <c r="G103" s="24">
        <f t="shared" si="36"/>
        <v>18949.5</v>
      </c>
      <c r="H103" s="24">
        <f t="shared" si="36"/>
        <v>20165</v>
      </c>
      <c r="I103" s="24">
        <f t="shared" si="36"/>
        <v>19806.5</v>
      </c>
      <c r="J103" s="24">
        <f t="shared" si="36"/>
        <v>19231</v>
      </c>
      <c r="K103" s="24">
        <f t="shared" si="36"/>
        <v>18989</v>
      </c>
      <c r="L103" s="24">
        <f t="shared" si="36"/>
        <v>17938.5</v>
      </c>
      <c r="M103" s="57">
        <f>IFERROR((L103-K103)/K103,"")</f>
        <v>-5.5321501922165464E-2</v>
      </c>
      <c r="N103" s="35">
        <f>IFERROR((L103-I103)/I103,"")</f>
        <v>-9.4312473177997125E-2</v>
      </c>
      <c r="O103" s="35">
        <f>IFERROR((L103-G103)/G103,"")</f>
        <v>-5.3352331196073778E-2</v>
      </c>
      <c r="P103" s="35">
        <f>IFERROR((L103-B103)/B103,"")</f>
        <v>-0.16061485190211033</v>
      </c>
    </row>
    <row r="104" spans="1:16" x14ac:dyDescent="0.2">
      <c r="A104" s="67" t="s">
        <v>94</v>
      </c>
      <c r="B104" s="24">
        <f t="shared" ref="B104:L104" si="37">B76</f>
        <v>553</v>
      </c>
      <c r="C104" s="24">
        <f t="shared" si="37"/>
        <v>501</v>
      </c>
      <c r="D104" s="24">
        <f t="shared" si="37"/>
        <v>655</v>
      </c>
      <c r="E104" s="24">
        <f t="shared" si="37"/>
        <v>645</v>
      </c>
      <c r="F104" s="24">
        <f t="shared" si="37"/>
        <v>649</v>
      </c>
      <c r="G104" s="24">
        <f t="shared" si="37"/>
        <v>566</v>
      </c>
      <c r="H104" s="24">
        <f t="shared" si="37"/>
        <v>568</v>
      </c>
      <c r="I104" s="24">
        <f t="shared" si="37"/>
        <v>552</v>
      </c>
      <c r="J104" s="24">
        <f t="shared" si="37"/>
        <v>569</v>
      </c>
      <c r="K104" s="24">
        <f t="shared" si="37"/>
        <v>638</v>
      </c>
      <c r="L104" s="24">
        <f t="shared" si="37"/>
        <v>597</v>
      </c>
      <c r="M104" s="57">
        <f t="shared" ref="M104:M106" si="38">IFERROR((L104-K104)/K104,"")</f>
        <v>-6.4263322884012541E-2</v>
      </c>
      <c r="N104" s="35">
        <f t="shared" ref="N104:N106" si="39">IFERROR((L104-I104)/I104,"")</f>
        <v>8.1521739130434784E-2</v>
      </c>
      <c r="O104" s="35">
        <f t="shared" ref="O104:O106" si="40">IFERROR((L104-G104)/G104,"")</f>
        <v>5.4770318021201414E-2</v>
      </c>
      <c r="P104" s="35">
        <f t="shared" ref="P104:P106" si="41">IFERROR((L104-B104)/B104,"")</f>
        <v>7.956600361663653E-2</v>
      </c>
    </row>
    <row r="105" spans="1:16" x14ac:dyDescent="0.2">
      <c r="A105" s="67" t="s">
        <v>98</v>
      </c>
      <c r="B105" s="24">
        <f t="shared" ref="B105:L105" si="42">B83</f>
        <v>702</v>
      </c>
      <c r="C105" s="24">
        <f t="shared" si="42"/>
        <v>700</v>
      </c>
      <c r="D105" s="24">
        <f t="shared" si="42"/>
        <v>703</v>
      </c>
      <c r="E105" s="24">
        <f t="shared" si="42"/>
        <v>949</v>
      </c>
      <c r="F105" s="24">
        <f t="shared" si="42"/>
        <v>1156</v>
      </c>
      <c r="G105" s="24">
        <f t="shared" si="42"/>
        <v>1199</v>
      </c>
      <c r="H105" s="24">
        <f t="shared" si="42"/>
        <v>1126</v>
      </c>
      <c r="I105" s="24">
        <f t="shared" si="42"/>
        <v>1032</v>
      </c>
      <c r="J105" s="24">
        <f t="shared" si="42"/>
        <v>1067</v>
      </c>
      <c r="K105" s="24">
        <f t="shared" si="42"/>
        <v>781</v>
      </c>
      <c r="L105" s="24">
        <f t="shared" si="42"/>
        <v>642</v>
      </c>
      <c r="M105" s="57">
        <f t="shared" si="38"/>
        <v>-0.17797695262483995</v>
      </c>
      <c r="N105" s="35">
        <f t="shared" si="39"/>
        <v>-0.37790697674418605</v>
      </c>
      <c r="O105" s="35">
        <f t="shared" si="40"/>
        <v>-0.4645537948290242</v>
      </c>
      <c r="P105" s="35">
        <f t="shared" si="41"/>
        <v>-8.5470085470085472E-2</v>
      </c>
    </row>
    <row r="106" spans="1:16" x14ac:dyDescent="0.2">
      <c r="A106" s="67" t="s">
        <v>92</v>
      </c>
      <c r="B106" s="24">
        <f t="shared" ref="B106:L106" si="43">B98</f>
        <v>1152</v>
      </c>
      <c r="C106" s="24">
        <f t="shared" si="43"/>
        <v>1266</v>
      </c>
      <c r="D106" s="24">
        <f t="shared" si="43"/>
        <v>1146.5</v>
      </c>
      <c r="E106" s="24">
        <f t="shared" si="43"/>
        <v>1178</v>
      </c>
      <c r="F106" s="24">
        <f t="shared" si="43"/>
        <v>1297</v>
      </c>
      <c r="G106" s="24">
        <f t="shared" si="43"/>
        <v>1309</v>
      </c>
      <c r="H106" s="24">
        <f t="shared" si="43"/>
        <v>1325.5</v>
      </c>
      <c r="I106" s="24">
        <f t="shared" si="43"/>
        <v>1354</v>
      </c>
      <c r="J106" s="24">
        <f t="shared" si="43"/>
        <v>1247</v>
      </c>
      <c r="K106" s="24">
        <f t="shared" si="43"/>
        <v>1147</v>
      </c>
      <c r="L106" s="24">
        <f t="shared" si="43"/>
        <v>1154</v>
      </c>
      <c r="M106" s="57">
        <f t="shared" si="38"/>
        <v>6.1028770706190059E-3</v>
      </c>
      <c r="N106" s="35">
        <f t="shared" si="39"/>
        <v>-0.14771048744460857</v>
      </c>
      <c r="O106" s="35">
        <f t="shared" si="40"/>
        <v>-0.11841100076394194</v>
      </c>
      <c r="P106" s="35">
        <f t="shared" si="41"/>
        <v>1.736111111111111E-3</v>
      </c>
    </row>
    <row r="107" spans="1:16" x14ac:dyDescent="0.2">
      <c r="A107" s="59" t="s">
        <v>0</v>
      </c>
      <c r="B107" s="21">
        <f t="shared" ref="B107:J107" si="44">SUM(B103:B106)</f>
        <v>23778</v>
      </c>
      <c r="C107" s="21">
        <f t="shared" si="44"/>
        <v>23340</v>
      </c>
      <c r="D107" s="21">
        <f t="shared" si="44"/>
        <v>22996</v>
      </c>
      <c r="E107" s="21">
        <f t="shared" si="44"/>
        <v>22602</v>
      </c>
      <c r="F107" s="21">
        <f t="shared" si="44"/>
        <v>22521</v>
      </c>
      <c r="G107" s="21">
        <f t="shared" si="44"/>
        <v>22023.5</v>
      </c>
      <c r="H107" s="21">
        <f t="shared" si="44"/>
        <v>23184.5</v>
      </c>
      <c r="I107" s="21">
        <f t="shared" si="44"/>
        <v>22744.5</v>
      </c>
      <c r="J107" s="21">
        <f t="shared" si="44"/>
        <v>22114</v>
      </c>
      <c r="K107" s="21">
        <f>SUM(K103:K106)</f>
        <v>21555</v>
      </c>
      <c r="L107" s="21">
        <f>SUM(L103:L106)</f>
        <v>20331.5</v>
      </c>
      <c r="M107" s="6">
        <f>IFERROR((L107-K107)/K107,"")</f>
        <v>-5.6761772210623986E-2</v>
      </c>
      <c r="N107" s="5">
        <f>IFERROR((L107-I107)/I107,"")</f>
        <v>-0.10609158258040405</v>
      </c>
      <c r="O107" s="5">
        <f>IFERROR((L107-G107)/G107,"")</f>
        <v>-7.6827025677117619E-2</v>
      </c>
      <c r="P107" s="5">
        <f>IFERROR((L107-B107)/B107,"")</f>
        <v>-0.14494490705694341</v>
      </c>
    </row>
    <row r="109" spans="1:16" ht="23.45" customHeight="1" x14ac:dyDescent="0.2">
      <c r="A109" s="83" t="s">
        <v>96</v>
      </c>
      <c r="B109" s="83"/>
      <c r="C109" s="83"/>
      <c r="D109" s="83"/>
      <c r="E109" s="83"/>
      <c r="F109" s="83"/>
      <c r="G109" s="83"/>
      <c r="H109" s="83"/>
      <c r="I109" s="83"/>
      <c r="J109" s="83"/>
      <c r="K109" s="83"/>
      <c r="L109" s="83"/>
      <c r="M109" s="83"/>
      <c r="N109" s="83"/>
      <c r="O109" s="83"/>
      <c r="P109" s="83"/>
    </row>
  </sheetData>
  <mergeCells count="1">
    <mergeCell ref="A109:P109"/>
  </mergeCells>
  <conditionalFormatting sqref="M1:P77 M85:P108">
    <cfRule type="cellIs" dxfId="2" priority="1" operator="lessThan">
      <formula>0</formula>
    </cfRule>
  </conditionalFormatting>
  <conditionalFormatting sqref="M78:P79">
    <cfRule type="cellIs" dxfId="1" priority="17" operator="lessThan">
      <formula>0</formula>
    </cfRule>
  </conditionalFormatting>
  <conditionalFormatting sqref="M80:P83 M110:P119 M123:P128 M131:P1048576">
    <cfRule type="cellIs" dxfId="0" priority="19" operator="lessThan">
      <formula>0</formula>
    </cfRule>
  </conditionalFormatting>
  <pageMargins left="0.25" right="0.25" top="0.73958333333333304" bottom="0.4375" header="0.3" footer="0.3"/>
  <pageSetup orientation="landscape" horizontalDpi="4294967294" r:id="rId1"/>
  <headerFooter>
    <oddHeader>&amp;C&amp;"-,Bold"Graduate Credit Hours, College of Arts and Sciences
&amp;"-,Regular"Fall Semester, First Week Census</oddHeader>
    <oddFooter>&amp;R&amp;"-,Italic"&amp;9 9/3/25</oddFooter>
  </headerFooter>
  <rowBreaks count="2" manualBreakCount="2">
    <brk id="38" max="16383" man="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UG CrHrs</vt:lpstr>
      <vt:lpstr>Grad CrHrs</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Welch, Eric S</dc:creator>
  <cp:lastModifiedBy>Hendershott, Nathan J</cp:lastModifiedBy>
  <cp:lastPrinted>2025-09-03T18:10:52Z</cp:lastPrinted>
  <dcterms:created xsi:type="dcterms:W3CDTF">2017-01-19T17:50:04Z</dcterms:created>
  <dcterms:modified xsi:type="dcterms:W3CDTF">2025-09-23T15:05:20Z</dcterms:modified>
</cp:coreProperties>
</file>